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maximusx\Share Utenti - Curia\Area Missionario\Scambio\QDF 2024\"/>
    </mc:Choice>
  </mc:AlternateContent>
  <xr:revisionPtr revIDLastSave="0" documentId="13_ncr:1_{E3727717-184F-40EC-AFE5-098D0E7E81C2}" xr6:coauthVersionLast="47" xr6:coauthVersionMax="47" xr10:uidLastSave="{00000000-0000-0000-0000-000000000000}"/>
  <bookViews>
    <workbookView xWindow="-120" yWindow="-120" windowWidth="24240" windowHeight="13140" activeTab="1" xr2:uid="{C17B1EE8-1FE8-4544-882F-83445E108CF3}"/>
  </bookViews>
  <sheets>
    <sheet name="qdf 2024" sheetId="1" r:id="rId1"/>
    <sheet name="elenco progetti" sheetId="4" r:id="rId2"/>
    <sheet name="qdf 2023" sheetId="2" r:id="rId3"/>
    <sheet name="chieri" sheetId="3" r:id="rId4"/>
  </sheets>
  <definedNames>
    <definedName name="_xlnm._FilterDatabase" localSheetId="3" hidden="1">chieri!$A$1:$L$14</definedName>
    <definedName name="_xlnm._FilterDatabase" localSheetId="1" hidden="1">'elenco progetti'!$A$1:$K$57</definedName>
    <definedName name="_xlnm._FilterDatabase" localSheetId="0" hidden="1">'qdf 2024'!$A$1:$Q$214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4" l="1"/>
  <c r="K56" i="4"/>
  <c r="K55" i="4"/>
  <c r="K53" i="4"/>
  <c r="K50" i="4"/>
  <c r="K48" i="4"/>
  <c r="K47" i="4"/>
  <c r="K40" i="4"/>
  <c r="K38" i="4"/>
  <c r="K37" i="4"/>
  <c r="K36" i="4"/>
  <c r="K35" i="4"/>
  <c r="K33" i="4"/>
  <c r="K32" i="4"/>
  <c r="K29" i="4"/>
  <c r="K27" i="4"/>
  <c r="K25" i="4"/>
  <c r="K24" i="4"/>
  <c r="K20" i="4"/>
  <c r="K17" i="4"/>
  <c r="K13" i="4"/>
  <c r="K12" i="4"/>
  <c r="K11" i="4"/>
  <c r="K10" i="4"/>
  <c r="K9" i="4"/>
  <c r="K6" i="4"/>
  <c r="K52" i="4"/>
  <c r="K28" i="4"/>
  <c r="K21" i="4"/>
  <c r="K14" i="4"/>
  <c r="I50" i="4"/>
  <c r="I49" i="4"/>
  <c r="I46" i="4"/>
  <c r="I45" i="4"/>
  <c r="I44" i="4"/>
  <c r="I42" i="4"/>
  <c r="I31" i="4"/>
  <c r="I24" i="4"/>
  <c r="I23" i="4"/>
  <c r="I22" i="4"/>
  <c r="I18" i="4"/>
  <c r="I16" i="4"/>
  <c r="I15" i="4"/>
  <c r="I8" i="4"/>
  <c r="I7" i="4"/>
  <c r="I5" i="4"/>
  <c r="I4" i="4"/>
  <c r="I3" i="4"/>
  <c r="L211" i="1"/>
  <c r="H212" i="1"/>
  <c r="H214" i="1" s="1"/>
  <c r="D25" i="4"/>
  <c r="F25" i="4"/>
  <c r="I25" i="4" s="1"/>
  <c r="G4" i="4"/>
  <c r="G49" i="4"/>
  <c r="G46" i="4"/>
  <c r="G31" i="4"/>
  <c r="G22" i="4"/>
  <c r="G18" i="4"/>
  <c r="G15" i="4"/>
  <c r="G8" i="4"/>
  <c r="G7" i="4"/>
  <c r="G3" i="4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G50" i="4"/>
  <c r="F48" i="4"/>
  <c r="G48" i="4" s="1"/>
  <c r="F47" i="4"/>
  <c r="G47" i="4" s="1"/>
  <c r="G45" i="4"/>
  <c r="G44" i="4"/>
  <c r="F43" i="4"/>
  <c r="G43" i="4" s="1"/>
  <c r="G42" i="4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0" i="4"/>
  <c r="G30" i="4" s="1"/>
  <c r="F29" i="4"/>
  <c r="G29" i="4" s="1"/>
  <c r="F28" i="4"/>
  <c r="G28" i="4" s="1"/>
  <c r="F27" i="4"/>
  <c r="G27" i="4" s="1"/>
  <c r="F26" i="4"/>
  <c r="G26" i="4" s="1"/>
  <c r="G24" i="4"/>
  <c r="G23" i="4"/>
  <c r="F21" i="4"/>
  <c r="G21" i="4" s="1"/>
  <c r="F20" i="4"/>
  <c r="G20" i="4" s="1"/>
  <c r="F19" i="4"/>
  <c r="G19" i="4" s="1"/>
  <c r="F17" i="4"/>
  <c r="G17" i="4" s="1"/>
  <c r="G16" i="4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6" i="4"/>
  <c r="G6" i="4" s="1"/>
  <c r="G5" i="4"/>
  <c r="F2" i="4"/>
  <c r="G2" i="4" s="1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K142" i="1"/>
  <c r="J45" i="1"/>
  <c r="L206" i="1"/>
  <c r="N206" i="1" s="1"/>
  <c r="L24" i="1"/>
  <c r="N24" i="1" s="1"/>
  <c r="J121" i="1"/>
  <c r="L121" i="1" s="1"/>
  <c r="L202" i="1"/>
  <c r="L163" i="1"/>
  <c r="N163" i="1" s="1"/>
  <c r="L156" i="1"/>
  <c r="N156" i="1" s="1"/>
  <c r="L64" i="1"/>
  <c r="N64" i="1" s="1"/>
  <c r="L51" i="1"/>
  <c r="N51" i="1" s="1"/>
  <c r="L106" i="1"/>
  <c r="N106" i="1" s="1"/>
  <c r="L160" i="1"/>
  <c r="N160" i="1" s="1"/>
  <c r="L5" i="3"/>
  <c r="K14" i="3"/>
  <c r="L9" i="3"/>
  <c r="L7" i="3"/>
  <c r="L3" i="3"/>
  <c r="K10" i="3"/>
  <c r="J9" i="3"/>
  <c r="J7" i="3"/>
  <c r="J5" i="3"/>
  <c r="I6" i="3"/>
  <c r="I4" i="3"/>
  <c r="I2" i="3"/>
  <c r="J3" i="3" s="1"/>
  <c r="F10" i="3"/>
  <c r="H10" i="3"/>
  <c r="I8" i="3"/>
  <c r="G9" i="3"/>
  <c r="G7" i="3"/>
  <c r="G5" i="3"/>
  <c r="G3" i="3"/>
  <c r="G10" i="3" s="1"/>
  <c r="B9" i="2"/>
  <c r="D9" i="2"/>
  <c r="B4" i="2"/>
  <c r="J185" i="1"/>
  <c r="I9" i="4" l="1"/>
  <c r="I13" i="4"/>
  <c r="I17" i="4"/>
  <c r="I21" i="4"/>
  <c r="I29" i="4"/>
  <c r="I33" i="4"/>
  <c r="I37" i="4"/>
  <c r="I41" i="4"/>
  <c r="I53" i="4"/>
  <c r="I2" i="4"/>
  <c r="I6" i="4"/>
  <c r="I10" i="4"/>
  <c r="I14" i="4"/>
  <c r="I26" i="4"/>
  <c r="I30" i="4"/>
  <c r="I34" i="4"/>
  <c r="I38" i="4"/>
  <c r="I54" i="4"/>
  <c r="I11" i="4"/>
  <c r="I19" i="4"/>
  <c r="I27" i="4"/>
  <c r="I35" i="4"/>
  <c r="I39" i="4"/>
  <c r="I43" i="4"/>
  <c r="I47" i="4"/>
  <c r="I51" i="4"/>
  <c r="I55" i="4"/>
  <c r="I12" i="4"/>
  <c r="I20" i="4"/>
  <c r="I28" i="4"/>
  <c r="I32" i="4"/>
  <c r="I36" i="4"/>
  <c r="I40" i="4"/>
  <c r="I48" i="4"/>
  <c r="I52" i="4"/>
  <c r="I56" i="4"/>
  <c r="H39" i="4"/>
  <c r="G25" i="4"/>
  <c r="E25" i="4"/>
  <c r="J142" i="1"/>
  <c r="L10" i="3"/>
  <c r="I10" i="3"/>
  <c r="J10" i="3" s="1"/>
</calcChain>
</file>

<file path=xl/sharedStrings.xml><?xml version="1.0" encoding="utf-8"?>
<sst xmlns="http://schemas.openxmlformats.org/spreadsheetml/2006/main" count="1253" uniqueCount="415">
  <si>
    <t>Partitario</t>
  </si>
  <si>
    <t>Importo</t>
  </si>
  <si>
    <t>CONTANTI</t>
  </si>
  <si>
    <t>BONIFICO</t>
  </si>
  <si>
    <t>CASSA</t>
  </si>
  <si>
    <t>Maria Regina delle Missioni</t>
  </si>
  <si>
    <t>QUARESIMA DI FRATERNITA' 2024</t>
  </si>
  <si>
    <t>S. Giacomo Apostolo</t>
  </si>
  <si>
    <t>QDF 2024/19 REP.DEM.CONGO - MANONO padre Arthur Yene Evouna, CONGREGAZIONE DELLO SPIRITO - Acquisto 20 computer e materiale didattico
SANTO</t>
  </si>
  <si>
    <t>BANCA</t>
  </si>
  <si>
    <t>POSTA</t>
  </si>
  <si>
    <t>C/C POSTALE</t>
  </si>
  <si>
    <t>S. Guglielmo Abate</t>
  </si>
  <si>
    <t>Nostra Signora delle Vittorie</t>
  </si>
  <si>
    <t>Beata Vergine delle Grazie</t>
  </si>
  <si>
    <t>QdF 2024/11 BURUNDI - RWARANGABO suor Pierina Donada, SUORE OPERAIE DELLA SANTA CASA DI NAZARETH Lavoro e dignità</t>
  </si>
  <si>
    <t>QdF 2024/47 TURCHIA - DIOCESI DI SMIRNE mons. Martin Kmetec OFM in collaborazione con AIUTO ALLA CHIESA CHE SOFFRE - progetto promosso da SS.Annunziata</t>
  </si>
  <si>
    <t>S. Gianna Beretta Molla</t>
  </si>
  <si>
    <t>QdF 2024/50 ITALIA E MOZAMBICO - Figlie di Maria Ausiliatrice con 2PR per le donne ed i bambini</t>
  </si>
  <si>
    <t>Fondazione Fraternità Sacerdotale S.Giuseppe Cafasso</t>
  </si>
  <si>
    <t>QdF 2024/2 KENYA - NAIROBI - TASSIA - DON PAOLO BURDINO E IMC - Progetto dispensario</t>
  </si>
  <si>
    <t>Santi Pietro e Paolo Apostoli</t>
  </si>
  <si>
    <t>S. Mauro Abate</t>
  </si>
  <si>
    <t>S. Francesco di Sales</t>
  </si>
  <si>
    <t>S. Maria della Spina</t>
  </si>
  <si>
    <t>Santi Angeli Custodi</t>
  </si>
  <si>
    <t>Tipo</t>
  </si>
  <si>
    <t>Titolo</t>
  </si>
  <si>
    <t>Città</t>
  </si>
  <si>
    <t>TORINO</t>
  </si>
  <si>
    <t>PARROCCHIA</t>
  </si>
  <si>
    <t>PRIVATO</t>
  </si>
  <si>
    <t>LANZO TORINESE</t>
  </si>
  <si>
    <t>ENTE</t>
  </si>
  <si>
    <t>Santuario Nostra Signora di Lourdes</t>
  </si>
  <si>
    <t>Chiesa Maria SS.Immacolata N.S. del SS. Sacramento e Cappellania Latinoamericana</t>
  </si>
  <si>
    <t>Basilica S. Giovanni Bosco (annessa Istituto Bernardi Semeria)</t>
  </si>
  <si>
    <t>CASTELNUOVO DON BOSCO</t>
  </si>
  <si>
    <t>SETTIMO TORINESE</t>
  </si>
  <si>
    <t>MONCALIERI</t>
  </si>
  <si>
    <t>DESCRIZIONE PROGETTO</t>
  </si>
  <si>
    <t>PROGETTO</t>
  </si>
  <si>
    <t>QdF 2024/30 UGANDA - PALAPEK don Gianni Uboldi in collaborazione con MAGO SALES
Un pasto al giorno per i 400 bambini (da 3 a 6 anni) che vivono nel campo progughi</t>
  </si>
  <si>
    <t xml:space="preserve">QdF 2024/7  BÉNIN - PÈRÈRÈ SUORE VINCENZINE DI MARIA IMMACOLATA (ALBERTINE) </t>
  </si>
  <si>
    <t>QdF 2024/17 KENYA - COTTOLENGO</t>
  </si>
  <si>
    <t>VENARIA REALE</t>
  </si>
  <si>
    <t>PIANEZZA</t>
  </si>
  <si>
    <t>MATHI</t>
  </si>
  <si>
    <t>QdF 2024/7  BÉNIN - PÈRÈRÈ SUORE VINCENZINE DI MARIA IMMACOLATA (ALBERTINE)</t>
  </si>
  <si>
    <t>QdF 2024/22 REP.DEM.CONGO IMPEGNARSI SERVE E MISSIONARI CONSOLATA</t>
  </si>
  <si>
    <t>CHIESA</t>
  </si>
  <si>
    <t>RIVODORA - BALDISSERO TORINESE</t>
  </si>
  <si>
    <t>BALDISSERO TORINESE</t>
  </si>
  <si>
    <t>QdF 2024/5 ANGOLA . CHIULO - CUAMM</t>
  </si>
  <si>
    <t>QdF 2024/24 SENEGAL -  DAKAR - CISV</t>
  </si>
  <si>
    <t>S. Biagio Vescovo e Martire 
S. Pietro in Vincoli
S. Giovanni Battista</t>
  </si>
  <si>
    <t>FAULE
POLONGHERA
MORETTA</t>
  </si>
  <si>
    <t>S. Martino Vescovo</t>
  </si>
  <si>
    <t>ALPIGNANO</t>
  </si>
  <si>
    <t>QdF 2024/45 MONGOLIA - MISSIONARIE DELLA CONSOLATA</t>
  </si>
  <si>
    <t>S. Luigi Gonzaga</t>
  </si>
  <si>
    <t>CHIERI</t>
  </si>
  <si>
    <t>S. Nazario Martire</t>
  </si>
  <si>
    <t>VILLARBASSE</t>
  </si>
  <si>
    <t>S. Benedetto Abate</t>
  </si>
  <si>
    <t>QdF 2024/20 REP.CENTROAFRICANA DIOCESI DI BOSSANGOA</t>
  </si>
  <si>
    <t>S. Marco Evangelista</t>
  </si>
  <si>
    <t>QdF 2024/55 UCRAINA - DIOCESI DI KAMIANETS-PODILSKYI</t>
  </si>
  <si>
    <t>S. Donato Vescovo e Martire</t>
  </si>
  <si>
    <t>VAL DELLA TORRE</t>
  </si>
  <si>
    <t>QdF 2024/48 ALBANIA - SUORE ALCANTARINE</t>
  </si>
  <si>
    <t>S. Giorgio Martire</t>
  </si>
  <si>
    <t>CASELETTE</t>
  </si>
  <si>
    <t>S. Vincenzo Ferreri</t>
  </si>
  <si>
    <t>QdF 2024/13 ETHIOPIA - AMREF</t>
  </si>
  <si>
    <t>CARMAGNOLA</t>
  </si>
  <si>
    <t>QdF 2024/6 BENIN - DIOCESI DI NATITINGOU</t>
  </si>
  <si>
    <t>S. Maria e S. Giovanni Evangelista</t>
  </si>
  <si>
    <t>CASELLE TORINESE</t>
  </si>
  <si>
    <t>Santi Cosma e Damiano</t>
  </si>
  <si>
    <t>BORGARO TORINESE</t>
  </si>
  <si>
    <t>SANFRE'</t>
  </si>
  <si>
    <t>QdF 2024/9 BURKINA FASO - FRATELLI DELLA SACRA FAMIGLIA</t>
  </si>
  <si>
    <t xml:space="preserve">Sacro Cuore di Gesù </t>
  </si>
  <si>
    <t>SAVONERA - COLLEGNO</t>
  </si>
  <si>
    <t>S. Lorenzo Martire
Santi Maria Maddalena e Stefano</t>
  </si>
  <si>
    <t>CAVOUR
VILLAFRANCA PIEMONTE</t>
  </si>
  <si>
    <t>S. Grato Vescovo</t>
  </si>
  <si>
    <t>CORIO</t>
  </si>
  <si>
    <t xml:space="preserve">SS. Trinità </t>
  </si>
  <si>
    <t>OSASIO</t>
  </si>
  <si>
    <t>QdF 2024/40 PERU' - OPERAZIONE MATO GROSSO</t>
  </si>
  <si>
    <t>S. Nicola Vescovo</t>
  </si>
  <si>
    <t>PANCALIERI</t>
  </si>
  <si>
    <t>S. Giuseppe Lavoratore</t>
  </si>
  <si>
    <t xml:space="preserve">QdF 2024/46 LIBANO - SDB E UNIAMO LE MANI </t>
  </si>
  <si>
    <t>S. Teresa di Gesù Bambino</t>
  </si>
  <si>
    <t>S. Giovanni Battista</t>
  </si>
  <si>
    <t>ORBASSANO</t>
  </si>
  <si>
    <t>QdF 2024/3 PASTORALE MIGRANTI</t>
  </si>
  <si>
    <t>Madonna della Divina Provvidenza</t>
  </si>
  <si>
    <t>QdF 2024/38 COLOMBIA - OPERAZIONE COLOMBA E GIOVANNI XXIII</t>
  </si>
  <si>
    <t>Santi Apostoli</t>
  </si>
  <si>
    <t>PIOSSASCO</t>
  </si>
  <si>
    <t>QdF 2024/41 BANGLADESH - DON RENATO ROSSO</t>
  </si>
  <si>
    <t>QdF 2024/21 REP.DEM.CONGO - APDAM</t>
  </si>
  <si>
    <t>QdF 2024/39 COLOMBIA - SUORE DEL FAMULATO CRISTIANO</t>
  </si>
  <si>
    <t>FUORI ELENCO - COLLETA QDF BENIN - Parrocchia KORENTIERE della PARROCCHIA S. Giovanni Maria Vianney</t>
  </si>
  <si>
    <t>GRUGLIASCO</t>
  </si>
  <si>
    <t>GIROCONTO</t>
  </si>
  <si>
    <t>S. GIOVANNI BATTISTA</t>
  </si>
  <si>
    <t>CASALGRASSO</t>
  </si>
  <si>
    <t>COLLEGNO</t>
  </si>
  <si>
    <t>TOTALE AL 16/4/24</t>
  </si>
  <si>
    <t>QDF 2023 (versata in ritardo)</t>
  </si>
  <si>
    <t>SS. Annunziata</t>
  </si>
  <si>
    <t>S. Francesco d'Assisi</t>
  </si>
  <si>
    <t>S. Chiara Vergine</t>
  </si>
  <si>
    <t>S. Caterina da Siena</t>
  </si>
  <si>
    <t>diocesani</t>
  </si>
  <si>
    <t>fuori elenco</t>
  </si>
  <si>
    <t>S. Maria di Testona</t>
  </si>
  <si>
    <t>ASSEGNO</t>
  </si>
  <si>
    <t>S. Giulio d'Orta</t>
  </si>
  <si>
    <t>S. Maria del Borgo e S. Caterina</t>
  </si>
  <si>
    <t>VIGONE</t>
  </si>
  <si>
    <t>Assunzione di Maria Vergine e S. Caterina</t>
  </si>
  <si>
    <t>SCALENGHE</t>
  </si>
  <si>
    <t>CERCENASCO</t>
  </si>
  <si>
    <t>S. Giovanna d'Arco</t>
  </si>
  <si>
    <t>QdF 2024/33 BRASILE MISSIONARI DELLA CONSOLATA CON CO.RO ONLUS</t>
  </si>
  <si>
    <t xml:space="preserve">QdF 2024/27 TANZANIA KIRUA CHILDREN </t>
  </si>
  <si>
    <t>QdF 2024/42 INDIA SOS INDIA</t>
  </si>
  <si>
    <t>QdF 2024/51 TORINO CAMMINARE INSIEME</t>
  </si>
  <si>
    <t>S. Francesco da Paola</t>
  </si>
  <si>
    <t>Nostra Signora del SS.Sacramento</t>
  </si>
  <si>
    <t>QdF 2024/53 ITALIA - TORINO - MISSIONI FAA DI BRUNO</t>
  </si>
  <si>
    <t>SAN MAURO TORINESE</t>
  </si>
  <si>
    <t>Comunità UP 29
S. Anna
S. Benedetto Abate
S. Maria di Pulcherada
Sacro Cuore di Gesù</t>
  </si>
  <si>
    <t>S. Gaetano da Thiene</t>
  </si>
  <si>
    <t>QdF 2024/31 BRASILE - PACHAMAMA</t>
  </si>
  <si>
    <t xml:space="preserve">Chiesa S. Antonio Abate </t>
  </si>
  <si>
    <t>TOTALE AL 17/4/24</t>
  </si>
  <si>
    <t>Beata Vergine Consolata</t>
  </si>
  <si>
    <t>GIAVENO</t>
  </si>
  <si>
    <t>S. Andrea Apostolo
S. Giovanni Battista
S. Maria della Pieve
S. Pietro Apostolo</t>
  </si>
  <si>
    <t>SAVIGLIANO</t>
  </si>
  <si>
    <t>La Pentecoste</t>
  </si>
  <si>
    <t xml:space="preserve">S. Lorenzo Martire   </t>
  </si>
  <si>
    <t>LA CASSA</t>
  </si>
  <si>
    <t>S. Secondo Martire</t>
  </si>
  <si>
    <t>GIVOLETTO</t>
  </si>
  <si>
    <t>Ascensione del Signore</t>
  </si>
  <si>
    <t>S. Vincenzo Martire</t>
  </si>
  <si>
    <t>NOLE</t>
  </si>
  <si>
    <t>S. Massimo Vescovo</t>
  </si>
  <si>
    <t>VILLANOVA CANAVESE</t>
  </si>
  <si>
    <t>TOTALE AL 19/04</t>
  </si>
  <si>
    <t>OGLIANICO</t>
  </si>
  <si>
    <t>QdF 2024/29 TANZANIA - SUORE DI SANTA GEMMA GALGANI CON AMICI DI LUMUMA</t>
  </si>
  <si>
    <t>QdF 2024/16 KENYA - LVIA</t>
  </si>
  <si>
    <t xml:space="preserve">S. Pietro in Vincoli </t>
  </si>
  <si>
    <t>SS. Annunziata e S. Cassiano
da Comunità e Laboratorio missionario Mamma Margherita</t>
  </si>
  <si>
    <t>S. Genesio Martire</t>
  </si>
  <si>
    <t>Natività di Maria Vergine</t>
  </si>
  <si>
    <t>S. Antonio Abate</t>
  </si>
  <si>
    <t>ARAMENGO</t>
  </si>
  <si>
    <t>PIOBESI</t>
  </si>
  <si>
    <t>Santi Giovanni Battista e Remigio</t>
  </si>
  <si>
    <t>CARIGNANO</t>
  </si>
  <si>
    <t>S. Maria Maddalena</t>
  </si>
  <si>
    <t>RIVAROSSA</t>
  </si>
  <si>
    <t>FRONT</t>
  </si>
  <si>
    <t>Santa Maria della Stella
S. Martino Vescovo
S. Bartolomeo Apostolo
S. Bernardo Abate</t>
  </si>
  <si>
    <t>RIVOLI</t>
  </si>
  <si>
    <t>QdF 2024/14 GUINEA BISSAU - GIUSEPPINI DEL MURIALDO CON ENGIM PIEMONTE</t>
  </si>
  <si>
    <t>TOTALE 23/4</t>
  </si>
  <si>
    <t>PASSERANO MARMORITO</t>
  </si>
  <si>
    <t>Santi Quirico e Giulitta</t>
  </si>
  <si>
    <t>TROFARELLO</t>
  </si>
  <si>
    <t>Patricinio di S. Giuseppe</t>
  </si>
  <si>
    <t>QdF 2024/25 SENEGAL - OMI E PRATI_CARE</t>
  </si>
  <si>
    <t>Santa Monica</t>
  </si>
  <si>
    <t>RIVALTA DI TORINO</t>
  </si>
  <si>
    <t>S. Maria Maggiore</t>
  </si>
  <si>
    <t>POIRINO</t>
  </si>
  <si>
    <t>QdF 2024/18 MADAGASCAR - SUORE CARMELITANE DI S. TERESA</t>
  </si>
  <si>
    <t>Assunzione di Maria Vergine - Lingotto</t>
  </si>
  <si>
    <t>S. Bernardo Abate</t>
  </si>
  <si>
    <t xml:space="preserve">Assunzione di Maria Vergine e S. Michele </t>
  </si>
  <si>
    <t>CARMAGNOLA (Casanova)</t>
  </si>
  <si>
    <t>CARMAGNOLA (S. Giovanni)</t>
  </si>
  <si>
    <t>S. Lorenzo Martire
S. Giacomo Apostolo</t>
  </si>
  <si>
    <t xml:space="preserve">Santa Maria Maddalena </t>
  </si>
  <si>
    <t>CASTAGNOLE PIEMONTE</t>
  </si>
  <si>
    <t>S. Michele Arcangelo</t>
  </si>
  <si>
    <t>CASA DEL CLERO</t>
  </si>
  <si>
    <t>TOTALE AL 30/4</t>
  </si>
  <si>
    <t>S. Giovanni Battista - Cattedrale</t>
  </si>
  <si>
    <t>PINO TORINESE</t>
  </si>
  <si>
    <t>TRAVES</t>
  </si>
  <si>
    <t>MEZZENILE</t>
  </si>
  <si>
    <t>S. Maria Maddalena - comunità di PIALPETTA</t>
  </si>
  <si>
    <t>GROSCAVALLO</t>
  </si>
  <si>
    <t>Spirito Santo e S. Giovanni Battista
CENTRO € 200,00
FUORI € 10,00
GISOLA € 105,00</t>
  </si>
  <si>
    <t>PESSINETTO</t>
  </si>
  <si>
    <t>S. Agostino Vescovo</t>
  </si>
  <si>
    <t>S. Anna
S. Maria Maggiore
Santi Giovanni Battista e Pietro</t>
  </si>
  <si>
    <t>AVIGLIANA</t>
  </si>
  <si>
    <t>AL 03/05/24</t>
  </si>
  <si>
    <t xml:space="preserve">S. Giacomo Apostolo
S. Anna
Gesù Maestro </t>
  </si>
  <si>
    <t>BEINASCO</t>
  </si>
  <si>
    <t>LEVONE</t>
  </si>
  <si>
    <t xml:space="preserve">S. Anna </t>
  </si>
  <si>
    <t>AL 09/05/24</t>
  </si>
  <si>
    <t>DATA SALDO</t>
  </si>
  <si>
    <t>SALDO</t>
  </si>
  <si>
    <t>S. Ponzio Martire</t>
  </si>
  <si>
    <t>SAN PONSO</t>
  </si>
  <si>
    <t>SALASSA</t>
  </si>
  <si>
    <t>S. Lorenzo Martire</t>
  </si>
  <si>
    <t>PERTUSIO</t>
  </si>
  <si>
    <t>VALPERGA</t>
  </si>
  <si>
    <t xml:space="preserve">S. Andrea Apostolo </t>
  </si>
  <si>
    <t>PRASCORSANO</t>
  </si>
  <si>
    <t>Santuario S. Maria di Belmonte</t>
  </si>
  <si>
    <t xml:space="preserve">S. Maria della Scala </t>
  </si>
  <si>
    <t>SS. Nome di Maria</t>
  </si>
  <si>
    <t>SAN MAURIZIO CANAVESE</t>
  </si>
  <si>
    <t>da parrocchie</t>
  </si>
  <si>
    <t>da enti</t>
  </si>
  <si>
    <t>da privati</t>
  </si>
  <si>
    <t>lascito</t>
  </si>
  <si>
    <t>diocesi per sussidi</t>
  </si>
  <si>
    <t>susa per sussid</t>
  </si>
  <si>
    <t>da fondazione</t>
  </si>
  <si>
    <t>totale</t>
  </si>
  <si>
    <t>sostegno progetti</t>
  </si>
  <si>
    <t>accantonamento per India</t>
  </si>
  <si>
    <t>spese campagna</t>
  </si>
  <si>
    <t>partecipazione a spese gestione</t>
  </si>
  <si>
    <t>totale uscite</t>
  </si>
  <si>
    <t>entrate colletta qdf 2023</t>
  </si>
  <si>
    <t>AL 14/05/24</t>
  </si>
  <si>
    <t>QDF 2024</t>
  </si>
  <si>
    <t>QDF 2023</t>
  </si>
  <si>
    <t>DIFFERENZA</t>
  </si>
  <si>
    <t>PAESE</t>
  </si>
  <si>
    <t>PROG</t>
  </si>
  <si>
    <t>DESCRIZIONE</t>
  </si>
  <si>
    <t>MEZZO</t>
  </si>
  <si>
    <t>IMPORTO</t>
  </si>
  <si>
    <t>TOTALE ENTE</t>
  </si>
  <si>
    <t>PROGETTO 17 KENYA COTTOLENGO</t>
  </si>
  <si>
    <t>PROGETTO 21 REP.DEM.CONGO APDAM</t>
  </si>
  <si>
    <t>diocesano</t>
  </si>
  <si>
    <t>S. Ignazio di Loyola</t>
  </si>
  <si>
    <t>Madonna della Fiducia e S. Damiano</t>
  </si>
  <si>
    <t>NICHELINO</t>
  </si>
  <si>
    <t>AL 17/05/24</t>
  </si>
  <si>
    <t>S. Giuliano Martire</t>
  </si>
  <si>
    <t>BARBANIA</t>
  </si>
  <si>
    <t>Assunzione di Maria Vergine</t>
  </si>
  <si>
    <t>ROCCA CANAVESE</t>
  </si>
  <si>
    <t>Santi Lorenzo e Stefano</t>
  </si>
  <si>
    <t>S. Giacomo Apostolo
S. Cassiano Martire
Santa Maria
S. Francesco d'Assisi</t>
  </si>
  <si>
    <t xml:space="preserve">S. Pietro Apostolo </t>
  </si>
  <si>
    <t>CIRIE' (DEVESI)</t>
  </si>
  <si>
    <t>Santi Giovanni Battista e Martino</t>
  </si>
  <si>
    <t xml:space="preserve">CIRIE'   </t>
  </si>
  <si>
    <t>SAN FRANCESCO AL CAMPO</t>
  </si>
  <si>
    <t>S. Bartolomeo Apostolo</t>
  </si>
  <si>
    <t>VINOVO</t>
  </si>
  <si>
    <t>Qdf 2024/32 BRASILE - AMICI DI JOAQUIM GOMES</t>
  </si>
  <si>
    <t>S. Maurizio Martire</t>
  </si>
  <si>
    <t>QdF 2024/10 BURKINA FASO - MISSIONARI VINCENZIANI E LEGAMONDO</t>
  </si>
  <si>
    <t>S. Carlo Borromeo</t>
  </si>
  <si>
    <t>SAN CARLO CANAVESE</t>
  </si>
  <si>
    <t>Santi Bernardo e Nicola</t>
  </si>
  <si>
    <t>VAUDA CANAVESE</t>
  </si>
  <si>
    <t>S. Domenico Savio</t>
  </si>
  <si>
    <t>AL 28/05/24</t>
  </si>
  <si>
    <t>da arrivare</t>
  </si>
  <si>
    <t>parziale</t>
  </si>
  <si>
    <t>mancanti</t>
  </si>
  <si>
    <t>AL 24/05/24</t>
  </si>
  <si>
    <t>Santi Vincenzo e Anastasio
Santi Pietro e Paolo Apostoli
S. Giovanni Battista</t>
  </si>
  <si>
    <t>CAMBIANO
SANTENA
VILLASTELLONE</t>
  </si>
  <si>
    <t xml:space="preserve">Spirito Santo  </t>
  </si>
  <si>
    <t>AL 30/05/24</t>
  </si>
  <si>
    <t>SRita € 6000
S.G. Cafasso € 1.600,00</t>
  </si>
  <si>
    <t>MARENE</t>
  </si>
  <si>
    <t>AL 31/05/2024</t>
  </si>
  <si>
    <t>S. Barbara Vergine e Martire</t>
  </si>
  <si>
    <t>AL 03/06/2024</t>
  </si>
  <si>
    <t>QdF 2024/54 TORINO UN PROGETTO AL FEMMINILE</t>
  </si>
  <si>
    <t>AL 04/06/2024</t>
  </si>
  <si>
    <t>S. Rita € 6.000,00
S. G. Cafasso € 1.600,00</t>
  </si>
  <si>
    <t>Gesù Redentore</t>
  </si>
  <si>
    <t>Istituto S. Anna</t>
  </si>
  <si>
    <t>AL 05/06/2024</t>
  </si>
  <si>
    <t>S. Siro Vescovo</t>
  </si>
  <si>
    <t>VIRLE</t>
  </si>
  <si>
    <t>di cui contabilizzati ma da arrivare:
S. Rita € 6.000,00
S. G. Cafasso € 1.600,00</t>
  </si>
  <si>
    <t>Assunzone di Maria Vergine - Lingotto</t>
  </si>
  <si>
    <t xml:space="preserve">Cusino Monica </t>
  </si>
  <si>
    <t>Cusino Monica</t>
  </si>
  <si>
    <t>Cerutti Maria Teresa</t>
  </si>
  <si>
    <t>Cometto Clelia e Graziosi Gian Carlo</t>
  </si>
  <si>
    <t>Musso Emanuele</t>
  </si>
  <si>
    <t>Reimondo Stefania</t>
  </si>
  <si>
    <t>Masoero Laura</t>
  </si>
  <si>
    <t>Aratti Elena</t>
  </si>
  <si>
    <t>Campia ing. Franco - SS. Annunziata</t>
  </si>
  <si>
    <t xml:space="preserve">Jocteau Maria Virginia e Campia Benedetta - SS. Annunziata </t>
  </si>
  <si>
    <t>Petracin Renato e Giraud Silvana</t>
  </si>
  <si>
    <t>Abollino Ornella</t>
  </si>
  <si>
    <t>Martini Claudio, Fulvio, Paola</t>
  </si>
  <si>
    <t>Gariglio don Lorenzo</t>
  </si>
  <si>
    <t>Piola don Alberto</t>
  </si>
  <si>
    <t>Martini Gabriella</t>
  </si>
  <si>
    <t>Martini Luisa, Maria Rosa</t>
  </si>
  <si>
    <t>Lovera Alberto Bartolomeo</t>
  </si>
  <si>
    <t>Figlie di Maria Ausiliatrice 
Casa Missionaria M. Mazzarello</t>
  </si>
  <si>
    <t>Suore Missionarie della Consolata
Casa San Michele</t>
  </si>
  <si>
    <t>Suore Missionarie della Consolata
Casa  Beato G. Allamano</t>
  </si>
  <si>
    <t>Suore Missionarie della Consolata 
Casa Madre</t>
  </si>
  <si>
    <t>Figlie della Carità S. Vincenzo de' Paoli
Casa di Maria</t>
  </si>
  <si>
    <t>Suore di Nostra Signora del Ritiro al Cenacolo</t>
  </si>
  <si>
    <t>Piccola Casa della Divina Provvidenza 
Cottolenghini</t>
  </si>
  <si>
    <t>Seminario Metropolitano di Torino</t>
  </si>
  <si>
    <t>Figlie di Maria Ausiliatrice
Istituto Maria Ausiliatrice</t>
  </si>
  <si>
    <t>Suore Missionarie della Consolata
Casa di Venaria</t>
  </si>
  <si>
    <t>S. Rita da Cascia</t>
  </si>
  <si>
    <t>Santi Nicola, Pietro e Paolo</t>
  </si>
  <si>
    <t>COASSOLO</t>
  </si>
  <si>
    <t>AL 14/06/24</t>
  </si>
  <si>
    <t>Eccedenza</t>
  </si>
  <si>
    <t>Maria Madre della Chiesa</t>
  </si>
  <si>
    <r>
      <rPr>
        <b/>
        <sz val="14"/>
        <color rgb="FF000000"/>
        <rFont val="Arial Narrow"/>
        <family val="2"/>
      </rPr>
      <t>BÉNIN - PÈRÈRÈ suor Morelle Elvire, SUORE VINCENZINE DI MARIA IMMACOLATA (ALBERTINE)</t>
    </r>
    <r>
      <rPr>
        <sz val="14"/>
        <color rgb="FF000000"/>
        <rFont val="Arial Narrow"/>
        <family val="2"/>
      </rPr>
      <t xml:space="preserve">
L'acqua è vita: Acquisto di una pompa idraulica per fornire acqua potabile alle ragazze ospiti del foyer, ai bambini ed agli operatori della Casa della gioia ed alle famiglie del quartiere. </t>
    </r>
  </si>
  <si>
    <r>
      <rPr>
        <b/>
        <sz val="14"/>
        <color rgb="FF000000"/>
        <rFont val="Arial Narrow"/>
        <family val="2"/>
      </rPr>
      <t xml:space="preserve">BURKINA FASO - OUAGADOUGOU fratel Dieudonné Sorgho, CAMILLIANI 
in collaborazione con NOI CON VOI
</t>
    </r>
    <r>
      <rPr>
        <sz val="14"/>
        <color rgb="FF000000"/>
        <rFont val="Arial Narrow"/>
        <family val="2"/>
      </rPr>
      <t>Orto e allevamento per i profughi fuggiti a Kouba a causa del terrorismo.</t>
    </r>
  </si>
  <si>
    <r>
      <rPr>
        <b/>
        <sz val="14"/>
        <color rgb="FF000000"/>
        <rFont val="Arial Narrow"/>
        <family val="2"/>
      </rPr>
      <t>BURKINA FASO - KOUDOUGOU fratel Julien Zoungrana, FRATELLI DELLA SACRA FAMIGLIA</t>
    </r>
    <r>
      <rPr>
        <sz val="14"/>
        <color rgb="FF000000"/>
        <rFont val="Arial Narrow"/>
        <family val="2"/>
      </rPr>
      <t xml:space="preserve">
Attrezzatura di una sala computer (tavoli, sedie, elaboratori, stampanti) e formazione degli insegnanti per corsi di informatica per i ragazzi. </t>
    </r>
  </si>
  <si>
    <r>
      <rPr>
        <b/>
        <sz val="14"/>
        <color rgb="FF000000"/>
        <rFont val="Arial Narrow"/>
        <family val="2"/>
      </rPr>
      <t>BURKINA FASO - OUAGADOUGOU  sig. Sama Prosper, MISSIONARI VINCENZIANI  in collaborazione con LEGAMONDO</t>
    </r>
    <r>
      <rPr>
        <sz val="14"/>
        <color rgb="FF000000"/>
        <rFont val="Arial Narrow"/>
        <family val="2"/>
      </rPr>
      <t xml:space="preserve">
Un mattone per Gampela: costruzione di nuove aule per la scuola per accogliere 100 nuovi alunni in età scolare e supporto educativo ad altri 500 bambini della periferia sud della capitale.</t>
    </r>
  </si>
  <si>
    <r>
      <rPr>
        <b/>
        <sz val="14"/>
        <color rgb="FF000000"/>
        <rFont val="Arial Narrow"/>
        <family val="2"/>
      </rPr>
      <t>BURUNDI - RWARANGABO suor Pierina Donada, SUORE OPERAIE DELLA SANTA CASA DI NAZARETH</t>
    </r>
    <r>
      <rPr>
        <sz val="14"/>
        <color rgb="FF000000"/>
        <rFont val="Arial Narrow"/>
        <family val="2"/>
      </rPr>
      <t xml:space="preserve">
Lavoro e dignità: acquisto di un terreno per far lavorare i poveri e permettere loro di provvedere alla famiglia.</t>
    </r>
  </si>
  <si>
    <r>
      <rPr>
        <b/>
        <sz val="14"/>
        <color rgb="FF000000"/>
        <rFont val="Arial Narrow"/>
        <family val="2"/>
      </rPr>
      <t>CAMEROUN - BAFIA - BIABETOM suor Scholastique Nibana, SUORE DOMENICANE DELLA BEATA IMELDA</t>
    </r>
    <r>
      <rPr>
        <sz val="14"/>
        <color rgb="FF000000"/>
        <rFont val="Arial Narrow"/>
        <family val="2"/>
      </rPr>
      <t xml:space="preserve">
Realizzazione di un pozzo per la fornitura dell'acqua alle famiglie del villaggio.</t>
    </r>
  </si>
  <si>
    <r>
      <rPr>
        <b/>
        <sz val="14"/>
        <color rgb="FF000000"/>
        <rFont val="Arial Narrow"/>
        <family val="2"/>
      </rPr>
      <t>ETHIOPIA - GAMO - Villaggi di Gacho-Baba, Gerese, Dita e Chencha Zuria sig. Matteo Levi, AMREF - CCM</t>
    </r>
    <r>
      <rPr>
        <sz val="14"/>
        <color rgb="FF000000"/>
        <rFont val="Arial Narrow"/>
        <family val="2"/>
      </rPr>
      <t xml:space="preserve">
Read - Health: attività educazionali riabilitative per le scuole dei bambini vulnerabili: campagne di sensibilizzazione, creazione di club scolastici per promuovere i diritti alla salute sessuale e riproduttiva e promozione dell'orticoltura scolastica e domestica.</t>
    </r>
  </si>
  <si>
    <r>
      <rPr>
        <b/>
        <sz val="14"/>
        <color rgb="FF000000"/>
        <rFont val="Arial Narrow"/>
        <family val="2"/>
      </rPr>
      <t>GUINEA BISSAU - BISSAU padre John Odurukwe, GIUSEPPINI DEL MURIALDO  in collaborazione con ENGIM PIEMONTE</t>
    </r>
    <r>
      <rPr>
        <sz val="14"/>
        <color rgb="FF000000"/>
        <rFont val="Arial Narrow"/>
        <family val="2"/>
      </rPr>
      <t xml:space="preserve">
No kume djunto: equipaggiamento mensa scolastica del Centro di formazione professionale perché possa essere utilizzata anche come laboratorio dagli studenti e studentesse che frequentano il Corso di Hotelleria.</t>
    </r>
  </si>
  <si>
    <r>
      <rPr>
        <b/>
        <sz val="14"/>
        <color rgb="FF000000"/>
        <rFont val="Arial Narrow"/>
        <family val="2"/>
      </rPr>
      <t>KENYA - DIOCESI DI MERU don Oreste Murimi, sacerdote diocesano</t>
    </r>
    <r>
      <rPr>
        <sz val="14"/>
        <color rgb="FF000000"/>
        <rFont val="Arial Narrow"/>
        <family val="2"/>
      </rPr>
      <t xml:space="preserve">
Una nuova radio trasmittente FM per raggiungere attraverso i programmi radiofonici di formazione e informazione pastorale e sociale anche le comunità più remote e più povere della diocesi.  </t>
    </r>
  </si>
  <si>
    <r>
      <rPr>
        <b/>
        <sz val="14"/>
        <color rgb="FF000000"/>
        <rFont val="Arial Narrow"/>
        <family val="2"/>
      </rPr>
      <t>KENYA - ISIOLO Sig. Nyakenyanya Dickson Ac. Country Representative LVIA Kenya</t>
    </r>
    <r>
      <rPr>
        <sz val="14"/>
        <color rgb="FF000000"/>
        <rFont val="Arial Narrow"/>
        <family val="2"/>
      </rPr>
      <t xml:space="preserve">
Sorella acqua: supporto a tre comunità per migliorare l'accesso e la gestione dell'acqua.</t>
    </r>
  </si>
  <si>
    <r>
      <rPr>
        <b/>
        <sz val="14"/>
        <color rgb="FF000000"/>
        <rFont val="Arial Narrow"/>
        <family val="2"/>
      </rPr>
      <t>KENYA - MERU suor Susan Chokera, Missionari e Missionarie S.G.B. COTTOLENGO</t>
    </r>
    <r>
      <rPr>
        <sz val="14"/>
        <color rgb="FF000000"/>
        <rFont val="Arial Narrow"/>
        <family val="2"/>
      </rPr>
      <t xml:space="preserve">
Diritto alla salute: medicinali e carburante per le Mobil Clinic dell'Health Centre di Mukothima.</t>
    </r>
  </si>
  <si>
    <r>
      <rPr>
        <b/>
        <sz val="14"/>
        <color rgb="FF000000"/>
        <rFont val="Arial Narrow"/>
        <family val="2"/>
      </rPr>
      <t>MADAGASCAR - ANDASIBE suor Maria Degli Angeli, SUORE CARMELITANE DI SANTA TERESA</t>
    </r>
    <r>
      <rPr>
        <sz val="14"/>
        <color rgb="FF000000"/>
        <rFont val="Arial Narrow"/>
        <family val="2"/>
      </rPr>
      <t xml:space="preserve">
Acquisto materiale e strumentazione per le esercitazioni delle ragazze e delle donne che frequentano la Scuola di promozione femminile e medicinali e latte in polvere per il dispensario.</t>
    </r>
  </si>
  <si>
    <r>
      <rPr>
        <b/>
        <sz val="14"/>
        <color rgb="FF000000"/>
        <rFont val="Arial Narrow"/>
        <family val="2"/>
      </rPr>
      <t>REPUBBLICA DEMOCRATICA DEL CONGO - MANONO padre Arthur Yene Evouna, CONGREGAZIONE DELLO SPIRITO SANTO</t>
    </r>
    <r>
      <rPr>
        <sz val="14"/>
        <color rgb="FF000000"/>
        <rFont val="Arial Narrow"/>
        <family val="2"/>
      </rPr>
      <t xml:space="preserve">
Acquisto di 20 computer portatili e accessori per la formazione professionale dei giovani</t>
    </r>
  </si>
  <si>
    <r>
      <rPr>
        <b/>
        <sz val="14"/>
        <color rgb="FF000000"/>
        <rFont val="Arial Narrow"/>
        <family val="2"/>
      </rPr>
      <t xml:space="preserve">REPUBBLICA CENTRAFRICANA - KOUKI mons. Nestor Desirè Nonngo Aziagba, SMA DIOCESI DI BOSSANGOA </t>
    </r>
    <r>
      <rPr>
        <sz val="14"/>
        <color rgb="FF000000"/>
        <rFont val="Arial Narrow"/>
        <family val="2"/>
      </rPr>
      <t xml:space="preserve">
Sostegno alla scuola di Santa Maria di Kouki: inserimento bambini profughi del Tchad, assistenza socio sanitaria e materiale didattico</t>
    </r>
  </si>
  <si>
    <r>
      <rPr>
        <b/>
        <sz val="14"/>
        <color rgb="FF000000"/>
        <rFont val="Arial Narrow"/>
        <family val="2"/>
      </rPr>
      <t>REPUBBLICA DEMOCRATICA DEL CONGO - KISANJI abbè Jean Pierre Bulapin, DIOCESI DI KIKWIT  in collaborazione con A PROPOSITO DI ALTRI MONDI</t>
    </r>
    <r>
      <rPr>
        <sz val="14"/>
        <color rgb="FF000000"/>
        <rFont val="Arial Narrow"/>
        <family val="2"/>
      </rPr>
      <t xml:space="preserve">
Costruiamo un futuro per i 28 bambini dell'orfanotrofio di Sansa Bana: ristrutturazione e sostituzione di 3 letti e 10 materassi; acquisto di una scrofa, 5 galline, un gallo, alimenti e farmaci per la porcilaia ed il pollaio; potenziamento delle attività agricole.</t>
    </r>
  </si>
  <si>
    <r>
      <rPr>
        <b/>
        <sz val="14"/>
        <color rgb="FF000000"/>
        <rFont val="Arial Narrow"/>
        <family val="2"/>
      </rPr>
      <t>REPUBBLICA DEMOCRATICA DEL CONGO - KINSHASA padre Cesar Balayulu, MISSIONARI DELLA CONSOLATA  in collaborazione con IMPEGNARSI SERVE</t>
    </r>
    <r>
      <rPr>
        <sz val="14"/>
        <color rgb="FF000000"/>
        <rFont val="Arial Narrow"/>
        <family val="2"/>
      </rPr>
      <t xml:space="preserve">
Acquisto di una moto per raccoglie bottiglie di plastica destinate alla produzione di piastrelle attraverso il riciclo.</t>
    </r>
  </si>
  <si>
    <r>
      <rPr>
        <b/>
        <sz val="14"/>
        <color rgb="FF000000"/>
        <rFont val="Arial Narrow"/>
        <family val="2"/>
      </rPr>
      <t>RWANDA - MUSHA abbè Julien Mwiseneza, ARCIDIOCESI DI KIGALI</t>
    </r>
    <r>
      <rPr>
        <sz val="14"/>
        <color rgb="FF000000"/>
        <rFont val="Arial Narrow"/>
        <family val="2"/>
      </rPr>
      <t xml:space="preserve">
Ristrutturazione di n. 3 sale per la catechesi, gli incontri formativi socio-culturali e le sessioni per la promozione della Giustizia e della Pace: rifacimento bagni, rinnovo pavimenti, infissi ed arredamento con tavoli e sedie.</t>
    </r>
  </si>
  <si>
    <r>
      <rPr>
        <b/>
        <sz val="14"/>
        <color rgb="FF000000"/>
        <rFont val="Arial Narrow"/>
        <family val="2"/>
      </rPr>
      <t>SENEGAL - DAKAR sig.a Sara Fischetti, volontaria laica, CISV</t>
    </r>
    <r>
      <rPr>
        <sz val="14"/>
        <color rgb="FF000000"/>
        <rFont val="Arial Narrow"/>
        <family val="2"/>
      </rPr>
      <t xml:space="preserve">
Un centro di formazione e promozione del lavoro per 30 giovani: pratiche commerciali e imprenditoriali e accompagnamento delle micro-piccole imprese.</t>
    </r>
  </si>
  <si>
    <r>
      <rPr>
        <b/>
        <sz val="14"/>
        <color rgb="FF000000"/>
        <rFont val="Arial Narrow"/>
        <family val="2"/>
      </rPr>
      <t xml:space="preserve">SENEGAL - DAKAR padre Pascal Faye, MISSIONARI OBLATI DI MARIA IMMACOLATA  in collaborazione con PRATI-CARE </t>
    </r>
    <r>
      <rPr>
        <sz val="14"/>
        <color rgb="FF000000"/>
        <rFont val="Arial Narrow"/>
        <family val="2"/>
      </rPr>
      <t xml:space="preserve">
Formazione per la Salute: Acquisto di manichini didattici per l'istituto di scienze infermieristiche che prepara professionalmente i giovani per operare con gli anziani e le donne in gravidanza.</t>
    </r>
  </si>
  <si>
    <r>
      <rPr>
        <b/>
        <sz val="14"/>
        <color rgb="FF000000"/>
        <rFont val="Arial Narrow"/>
        <family val="2"/>
      </rPr>
      <t>SENEGAL - LOUL SESSENE sig. Rocco Conte, NUTRIAID</t>
    </r>
    <r>
      <rPr>
        <sz val="14"/>
        <color rgb="FF000000"/>
        <rFont val="Arial Narrow"/>
        <family val="2"/>
      </rPr>
      <t xml:space="preserve">
Tech support: potenziamento delle strutture sanitarie attraverso acquisto materiali medici, medicinali, ecografo portatile e braccialetti per il monitoraggio della malnutrizione infantile.</t>
    </r>
  </si>
  <si>
    <r>
      <rPr>
        <b/>
        <sz val="14"/>
        <color rgb="FF000000"/>
        <rFont val="Arial Narrow"/>
        <family val="2"/>
      </rPr>
      <t>TANZANIA - UPARO KIRUA CHILDREN in collaborazione con padre Peter Kessy Kilasara, CONGREGAZIONE DELLO SPIRITO SANTO</t>
    </r>
    <r>
      <rPr>
        <sz val="14"/>
        <color rgb="FF000000"/>
        <rFont val="Arial Narrow"/>
        <family val="2"/>
      </rPr>
      <t xml:space="preserve">
Prime aule per la scuola elementare alla Mase Ring School sul Kilimangiaro. </t>
    </r>
  </si>
  <si>
    <r>
      <rPr>
        <b/>
        <sz val="14"/>
        <color rgb="FF000000"/>
        <rFont val="Arial Narrow"/>
        <family val="2"/>
      </rPr>
      <t>TANZANIA - IKONDA padre William Mkalula, MISSIONARI DELLA CONSOLATA  in collaborazione con TANZANIA NEL CUORE</t>
    </r>
    <r>
      <rPr>
        <sz val="14"/>
        <color rgb="FF000000"/>
        <rFont val="Arial Narrow"/>
        <family val="2"/>
      </rPr>
      <t xml:space="preserve">
Acquisto attrezzature sanitarie per il reparto di ortopedia del Consolata Hospital.</t>
    </r>
  </si>
  <si>
    <r>
      <rPr>
        <b/>
        <sz val="14"/>
        <color rgb="FF000000"/>
        <rFont val="Arial Narrow"/>
        <family val="2"/>
      </rPr>
      <t>TANZANIA - DODOMA suor Euphrasia Mungira, SUORE SANTA GEMMA GALGANI   in collaborazione con AMICI DI LUMUMA</t>
    </r>
    <r>
      <rPr>
        <sz val="14"/>
        <color rgb="FF000000"/>
        <rFont val="Arial Narrow"/>
        <family val="2"/>
      </rPr>
      <t xml:space="preserve">
Cuciamo insieme il futuro: fornitura alla Scuola professionale Ambrosini di 10 macchine da cucire per sartoria e 1 macchina da cucire per calzoleria, per offrire l'opportunità di un mestiere a giovani vulnerabili.</t>
    </r>
  </si>
  <si>
    <r>
      <rPr>
        <b/>
        <sz val="14"/>
        <color rgb="FF000000"/>
        <rFont val="Arial Narrow"/>
        <family val="2"/>
      </rPr>
      <t>UGANDA - PALAPEK don Gianni Uboldi, SALESIANI don BOSCO  in collaborazione con FONDAZIONE MAGO SALES</t>
    </r>
    <r>
      <rPr>
        <sz val="14"/>
        <color rgb="FF000000"/>
        <rFont val="Arial Narrow"/>
        <family val="2"/>
      </rPr>
      <t xml:space="preserve">
Un pasto al giorno per i 400 bambini (da 3 a 6 anni) delle 4 scuole dell'infanzia nel campo profughi: 25 kg di farina di maizena, 12 kg di zucchero e il contributo per il lavoro di 4 cuoche.</t>
    </r>
  </si>
  <si>
    <r>
      <rPr>
        <b/>
        <sz val="14"/>
        <color rgb="FF000000"/>
        <rFont val="Arial Narrow"/>
        <family val="2"/>
      </rPr>
      <t>BRASILE - ALAGOAS sig. Carlos Lima, DIOCESI DI PALMEIRA DOS INDIOS PASTORAL DA TERRA DE ALGOAS  in collaborazione con PACHAMAMA</t>
    </r>
    <r>
      <rPr>
        <sz val="14"/>
        <color rgb="FF000000"/>
        <rFont val="Arial Narrow"/>
        <family val="2"/>
      </rPr>
      <t xml:space="preserve">
Dotazione per 20 famiglie della riforma agraria di cucine ecologiche per poter cucinare con legna in quantità ridotta e mantenere condizioni igienico sanitarie decorose, evitando l'esalazione di fumi insalubri.</t>
    </r>
  </si>
  <si>
    <r>
      <rPr>
        <b/>
        <sz val="14"/>
        <color rgb="FF000000"/>
        <rFont val="Arial Narrow"/>
        <family val="2"/>
      </rPr>
      <t>BRASILE - JOAQUIM GOMES sig. Michele Mola, missionario laico fidei donum,  in collaborazione con AMICI DI JOAQUIM GOMES</t>
    </r>
    <r>
      <rPr>
        <sz val="14"/>
        <color rgb="FF000000"/>
        <rFont val="Arial Narrow"/>
        <family val="2"/>
      </rPr>
      <t xml:space="preserve">
 Un salone per crescere insieme: creazione di uno spazio comunitario multifunzionale che faciliti l'aggregazione, la realizzazione di incontri, attività e laboratori per bambini e adolescenti.</t>
    </r>
  </si>
  <si>
    <r>
      <rPr>
        <b/>
        <sz val="14"/>
        <color rgb="FF000000"/>
        <rFont val="Arial Narrow"/>
        <family val="2"/>
      </rPr>
      <t xml:space="preserve">BRASILE - RORAIMA padre Corrado Dalmonego, MISSIONARI DELLA CONSOLATA  in collaborazione con CO.RO. ONLUS </t>
    </r>
    <r>
      <rPr>
        <sz val="14"/>
        <color rgb="FF000000"/>
        <rFont val="Arial Narrow"/>
        <family val="2"/>
      </rPr>
      <t xml:space="preserve">
Sostegno alla formazione e alla difesa della vita del popolo Yanomami e del suo territorio attraverso formazione di agenti indigeni di sanità e ricercatori, raccolta informazioni e compilazione di una banca dati sulla situazione delle comunità indigene.</t>
    </r>
  </si>
  <si>
    <r>
      <rPr>
        <b/>
        <sz val="14"/>
        <color rgb="FF000000"/>
        <rFont val="Arial Narrow"/>
        <family val="2"/>
      </rPr>
      <t>BRASILE - PACARAIMA suor Maria das Gracas da Silva, MISSIONI SAN GIUSEPPE</t>
    </r>
    <r>
      <rPr>
        <sz val="14"/>
        <color rgb="FF000000"/>
        <rFont val="Arial Narrow"/>
        <family val="2"/>
      </rPr>
      <t xml:space="preserve">
Il nostro pane quotidiano: corsi gratuiti di panificazione e pasticceria per le giovani donne venezuelane immigrate e rifugiate in Brasile.</t>
    </r>
  </si>
  <si>
    <r>
      <rPr>
        <b/>
        <sz val="14"/>
        <color rgb="FF000000"/>
        <rFont val="Arial Narrow"/>
        <family val="2"/>
      </rPr>
      <t xml:space="preserve">BRASILE - NOVA IGUAḈU' don Renato Chiera, sacerdote diocesano di Mondovì in collaborazione con CASA DO MENOR </t>
    </r>
    <r>
      <rPr>
        <sz val="14"/>
        <color rgb="FF000000"/>
        <rFont val="Arial Narrow"/>
        <family val="2"/>
      </rPr>
      <t xml:space="preserve">
Un cammino per l'uguaglianza: emancipazione delle donne e consolidamento di una comunità più forte e più consapevole.</t>
    </r>
  </si>
  <si>
    <r>
      <rPr>
        <b/>
        <sz val="14"/>
        <color rgb="FF000000"/>
        <rFont val="Arial Narrow"/>
        <family val="2"/>
      </rPr>
      <t xml:space="preserve">BRASILE - MOOCA - SAN PAOLO OAF-I in collaborazione con don Lorenzo Nacheli, fidei donum, SERMIG </t>
    </r>
    <r>
      <rPr>
        <sz val="14"/>
        <color rgb="FF000000"/>
        <rFont val="Arial Narrow"/>
        <family val="2"/>
      </rPr>
      <t xml:space="preserve">
Ristrutturazione degli spazi del Centro La Piazza per poterlo riaprire in sicurezza e ripartire con le attività pastorali e di promozione sociale</t>
    </r>
  </si>
  <si>
    <r>
      <rPr>
        <b/>
        <sz val="14"/>
        <color rgb="FF000000"/>
        <rFont val="Arial Narrow"/>
        <family val="2"/>
      </rPr>
      <t>BRASILE - INSEDIAMENTI PAULO ALFONSO suor Gabriella Canavesio, SUORE SAN GIUSEPPE DI PINEROLO</t>
    </r>
    <r>
      <rPr>
        <sz val="14"/>
        <color rgb="FF000000"/>
        <rFont val="Arial Narrow"/>
        <family val="2"/>
      </rPr>
      <t xml:space="preserve">
Giovani protagonisti della trasformazione del semiarido bahiano: formazione teorica e pratica di 70 giovani nel maneggio sostenibile e agro-ecologico nel rispetto di terra, acqua, piante e produzione.</t>
    </r>
  </si>
  <si>
    <r>
      <rPr>
        <b/>
        <sz val="14"/>
        <color rgb="FF000000"/>
        <rFont val="Arial Narrow"/>
        <family val="2"/>
      </rPr>
      <t>COLOMBIA - ANTIOQUIA E CORDOBA sig.ra Puto Monica, OPERAZIONE COLOMBA  in collaborazione con COMUNITA' PAPA GIOVANNI XXIII</t>
    </r>
    <r>
      <rPr>
        <sz val="14"/>
        <color rgb="FF000000"/>
        <rFont val="Arial Narrow"/>
        <family val="2"/>
      </rPr>
      <t xml:space="preserve">
A tu lado: sostegno alla Comunità di Pace attraverso attività di presenza, protezione e advocacy.</t>
    </r>
  </si>
  <si>
    <r>
      <rPr>
        <b/>
        <sz val="14"/>
        <color rgb="FF000000"/>
        <rFont val="Arial Narrow"/>
        <family val="2"/>
      </rPr>
      <t>COLOMBIA - PUERTO GAITAN suor Leonor Blanco Martinez, SUORE DEL FAMULATO CRISTIANO</t>
    </r>
    <r>
      <rPr>
        <sz val="14"/>
        <color rgb="FF000000"/>
        <rFont val="Arial Narrow"/>
        <family val="2"/>
      </rPr>
      <t xml:space="preserve">
Donne dell'alba: corsi di formazione per promuovere in modo globale le donne, imparando diverse arti e artigianato che sviluppano la loro capacità artigianale.</t>
    </r>
  </si>
  <si>
    <r>
      <rPr>
        <b/>
        <sz val="14"/>
        <color rgb="FF000000"/>
        <rFont val="Arial Narrow"/>
        <family val="2"/>
      </rPr>
      <t>PERU' - LIMA sig.ra Suely Pereira, OPERAZIONE MATO GROSSO  in collaborazione con ASSOCIAZIONE MISSIONE MONTAGNA</t>
    </r>
    <r>
      <rPr>
        <sz val="14"/>
        <color rgb="FF000000"/>
        <rFont val="Arial Narrow"/>
        <family val="2"/>
      </rPr>
      <t xml:space="preserve">
Formazione universitaria di quattro ragazze, proveniente dalle zone più povere della Sierra peruviana, in modo che sviluppino competenze utili per l'istruzione e l'educazione dei bambini orfani del puericultorio Perez Aranibar di Lima.</t>
    </r>
  </si>
  <si>
    <r>
      <rPr>
        <b/>
        <sz val="14"/>
        <color rgb="FF000000"/>
        <rFont val="Arial Narrow"/>
        <family val="2"/>
      </rPr>
      <t>BANGLADESH - DAMKURA' don Renato Rosso, sacerdote della Diocesi di Alba</t>
    </r>
    <r>
      <rPr>
        <sz val="14"/>
        <color rgb="FF000000"/>
        <rFont val="Arial Narrow"/>
        <family val="2"/>
      </rPr>
      <t xml:space="preserve">
David e Robert: medici "mobili" e catechisti al fianco della popolazione dei villaggi tribali Mahali più remoti.</t>
    </r>
  </si>
  <si>
    <r>
      <rPr>
        <b/>
        <sz val="14"/>
        <color rgb="FF000000"/>
        <rFont val="Arial Narrow"/>
        <family val="2"/>
      </rPr>
      <t>INDIA - MATIGARA father Alvin Minj , DIOCESI DI BAGDOGRA  in collaborazione con SOS INDIA</t>
    </r>
    <r>
      <rPr>
        <sz val="14"/>
        <color rgb="FF000000"/>
        <rFont val="Arial Narrow"/>
        <family val="2"/>
      </rPr>
      <t xml:space="preserve">
Un pasto al giorno per i 300 bambini di Jesu Niketan, figli di famiglie indigenti di lebbrosi e lebbrosi riabilitati curati nella cittadella della salute Jesus Ashram di Matigara.</t>
    </r>
  </si>
  <si>
    <r>
      <rPr>
        <b/>
        <sz val="14"/>
        <color rgb="FF000000"/>
        <rFont val="Arial Narrow"/>
        <family val="2"/>
      </rPr>
      <t xml:space="preserve">INDIA - KEERANUR e MANAPPARAI padre S. James Selvanathan, DIOCESI DI TIRUCHIRAPPALLI </t>
    </r>
    <r>
      <rPr>
        <sz val="14"/>
        <color rgb="FF000000"/>
        <rFont val="Arial Narrow"/>
        <family val="2"/>
      </rPr>
      <t xml:space="preserve">
Sunset school: Creazione di 20 scuole serali per lo sviluppo educativo dei bambini che vivono nelle aree rurali.</t>
    </r>
  </si>
  <si>
    <r>
      <rPr>
        <b/>
        <sz val="14"/>
        <color rgb="FF000000"/>
        <rFont val="Arial Narrow"/>
        <family val="2"/>
      </rPr>
      <t>INDIA - HIRALOI suor Valsa, SUORE DI SAN LUIGI GONZAGA in collaborazione con NEW LIFE - Nuova Vita</t>
    </r>
    <r>
      <rPr>
        <sz val="14"/>
        <color rgb="FF000000"/>
        <rFont val="Arial Narrow"/>
        <family val="2"/>
      </rPr>
      <t xml:space="preserve">
Costruzione di un ostello con 50 posti letto per ospitare le bambine che abitano fino a 20 km di distanza dalla scuola.</t>
    </r>
  </si>
  <si>
    <r>
      <rPr>
        <b/>
        <sz val="14"/>
        <color rgb="FF000000"/>
        <rFont val="Arial Narrow"/>
        <family val="2"/>
      </rPr>
      <t>MONGOLIA - KHARKHORIN suor Magdalene Kalunde Mathuvi, SUORE MISSIONARIE DELLA CONSOLATA</t>
    </r>
    <r>
      <rPr>
        <sz val="14"/>
        <color rgb="FF000000"/>
        <rFont val="Arial Narrow"/>
        <family val="2"/>
      </rPr>
      <t xml:space="preserve">
Costruzione di un garage per la Casa dell'Amicizia per assicurare una presenza per le attività pastorali sociali e di dialogo interreligioso anche durante il lungo e ostico inverno. </t>
    </r>
  </si>
  <si>
    <r>
      <rPr>
        <b/>
        <sz val="14"/>
        <color rgb="FF000000"/>
        <rFont val="Arial Narrow"/>
        <family val="2"/>
      </rPr>
      <t>LIBANO - AL FIDAR UNIAMO LE MANI in collaborazione con don Simon Zakerain, SALESIANI DON BOSCO</t>
    </r>
    <r>
      <rPr>
        <sz val="14"/>
        <color rgb="FF000000"/>
        <rFont val="Arial Narrow"/>
        <family val="2"/>
      </rPr>
      <t xml:space="preserve">
Istruzione e formazione tecnica e professionale per 15 giovani meritevoli in difficoltà economiche che frequentano i corsi elettrotecnica, elettronica, contabilità e informatica, ristorazione e alberghiero e materiale didattico per tutti i 320 studenti che frequentano l'istituto tecnico professionale.</t>
    </r>
  </si>
  <si>
    <r>
      <rPr>
        <b/>
        <sz val="14"/>
        <color rgb="FF000000"/>
        <rFont val="Arial Narrow"/>
        <family val="2"/>
      </rPr>
      <t>TURCHIA - DIOCESI DI SMIRNE mons. Martin Kmetec OFM, arcivescovo, DIOCESI DI SMIRNE  in collaborazione con AIUTO ALLA CHIESA CHE SOFFRE</t>
    </r>
    <r>
      <rPr>
        <sz val="14"/>
        <color rgb="FF000000"/>
        <rFont val="Arial Narrow"/>
        <family val="2"/>
      </rPr>
      <t xml:space="preserve">
Restauro conservativo, ricostruzione parziale e adeguamento anti sismico dell'antica chiesa di San Policarpo e dell'annesso campanile per salvaguardare la piccola presenza cristiana anche attraverso il funzionamento dei luoghi di culto.</t>
    </r>
  </si>
  <si>
    <r>
      <rPr>
        <b/>
        <sz val="14"/>
        <color rgb="FF000000"/>
        <rFont val="Arial Narrow"/>
        <family val="2"/>
      </rPr>
      <t>ALBANIA - BABICE suor Laura Roccato, SUORE ALCANTARINE  in collaborazione con OPERAZIONE URIBE</t>
    </r>
    <r>
      <rPr>
        <sz val="14"/>
        <color rgb="FF000000"/>
        <rFont val="Arial Narrow"/>
        <family val="2"/>
      </rPr>
      <t xml:space="preserve">
Babica una casa per tutti: affiancamento e sostegno dei ragazzi vulnerabili attraverso: Attività sportiva, Corso di cucina, Aiuto scolastico e Estate Ragazzi.</t>
    </r>
  </si>
  <si>
    <r>
      <rPr>
        <b/>
        <sz val="14"/>
        <color rgb="FF000000"/>
        <rFont val="Arial Narrow"/>
        <family val="2"/>
      </rPr>
      <t>ALBANIA - BARBULLOJE suor Clemens Chiavassa, SUORE DELLA SACRA FAMIGLIA</t>
    </r>
    <r>
      <rPr>
        <sz val="14"/>
        <color rgb="FF000000"/>
        <rFont val="Arial Narrow"/>
        <family val="2"/>
      </rPr>
      <t xml:space="preserve">
Dopo scuola e recupero scolastico per aiutare i bambini con delle lacune scolastiche, supportando in parallelo la formazione delle mamme e dei giovani educatori.</t>
    </r>
  </si>
  <si>
    <r>
      <rPr>
        <b/>
        <sz val="14"/>
        <color rgb="FF000000"/>
        <rFont val="Arial Narrow"/>
        <family val="2"/>
      </rPr>
      <t>ITALIA E MOZAMBICO - TORINO E CABO DELGADO suor Paola Pignatelli e suor Julieta Joao, FIGLIE DI MARIA AUSILIATRICE in collaborazione con 2 PR ONLUS</t>
    </r>
    <r>
      <rPr>
        <sz val="14"/>
        <color rgb="FF000000"/>
        <rFont val="Arial Narrow"/>
        <family val="2"/>
      </rPr>
      <t xml:space="preserve">
Apertamente cittadine - accogliere, accompagnare e promuovere la donna: a Porta Palazzo attraverso laboratori e supporto scolastico per i figli ed a Cabo Delgado con il sostegno alla formazione dei giovani.</t>
    </r>
  </si>
  <si>
    <r>
      <rPr>
        <b/>
        <sz val="14"/>
        <color rgb="FF000000"/>
        <rFont val="Arial Narrow"/>
        <family val="2"/>
      </rPr>
      <t>ITALIA - TORINO sig. Sergio Durando, CAMMINARE INSIEME</t>
    </r>
    <r>
      <rPr>
        <sz val="14"/>
        <color rgb="FF000000"/>
        <rFont val="Arial Narrow"/>
        <family val="2"/>
      </rPr>
      <t xml:space="preserve">
Liberi di crescere: cure e assistenza socio sanitaria a minori che vivono in situazioni di vulnerabilità e marginalizzazione.</t>
    </r>
  </si>
  <si>
    <r>
      <rPr>
        <b/>
        <sz val="14"/>
        <color rgb="FF000000"/>
        <rFont val="Arial Narrow"/>
        <family val="2"/>
      </rPr>
      <t>ITALIA - SALUZZO sig.ra Ceschina Arianna, MAKALA ULTIMA VOCE</t>
    </r>
    <r>
      <rPr>
        <sz val="14"/>
        <color rgb="FF000000"/>
        <rFont val="Arial Narrow"/>
        <family val="2"/>
      </rPr>
      <t xml:space="preserve">
La casetta: fare comunità attraverso accoglienza, accompagnamento e integrazione di cinque giovani immigrati.</t>
    </r>
  </si>
  <si>
    <r>
      <rPr>
        <b/>
        <sz val="14"/>
        <color rgb="FF000000"/>
        <rFont val="Arial Narrow"/>
        <family val="2"/>
      </rPr>
      <t>ITALIA - TORINO suor Chiara Busin, SUORE MINIME NOSTRA SIGNORA DEL SUFFRAGIO in collaborazione con MISSIONI FAA DI BRUNO</t>
    </r>
    <r>
      <rPr>
        <sz val="14"/>
        <color rgb="FF000000"/>
        <rFont val="Arial Narrow"/>
        <family val="2"/>
      </rPr>
      <t xml:space="preserve">
Un cortile di gioco per i bambini extracomunitari ospiti con le loro mamme di Terra Nuova e Casa Mimosa.</t>
    </r>
  </si>
  <si>
    <r>
      <rPr>
        <b/>
        <sz val="14"/>
        <color rgb="FF000000"/>
        <rFont val="Arial Narrow"/>
        <family val="2"/>
      </rPr>
      <t>ITALIA - TORINO Sig.ra Maria Rosa Montocchio, UN PROGETTO AL FEMMINILE  in collaborazione con Parrocchia Gesù Redentore (Torino)</t>
    </r>
    <r>
      <rPr>
        <sz val="14"/>
        <color rgb="FF000000"/>
        <rFont val="Arial Narrow"/>
        <family val="2"/>
      </rPr>
      <t xml:space="preserve">
Donne &amp; Anziani - Rete solidale sul territorio: lezioni teorico pratiche e servizio per 7 donne per assistere gli anziani.</t>
    </r>
  </si>
  <si>
    <r>
      <rPr>
        <b/>
        <sz val="14"/>
        <color rgb="FF000000"/>
        <rFont val="Arial Narrow"/>
        <family val="2"/>
      </rPr>
      <t>UCRAINA - KHMELNYTSKYI mons. Leon Dubravskyi, DIOCESI DI KAMIANETS-PODILSKYI  in collaborazione con Fondazione Giovanni Paolo II</t>
    </r>
    <r>
      <rPr>
        <sz val="14"/>
        <color rgb="FF000000"/>
        <rFont val="Arial Narrow"/>
        <family val="2"/>
      </rPr>
      <t xml:space="preserve">
Centri di prima accoglienza per riabilitazione spirituale e psicologica per bambini, famiglie e sfollati vittime della guerra.</t>
    </r>
  </si>
  <si>
    <r>
      <rPr>
        <b/>
        <sz val="14"/>
        <color rgb="FF000000"/>
        <rFont val="Arial Narrow"/>
        <family val="2"/>
      </rPr>
      <t>ANGOLA - CHIULO - sig. Joaquim Tomas, sig. Joaquim Tomas, DIOCESI DI ONDIJVA in collaborazione con CUAMM - Medici con l'Africa</t>
    </r>
    <r>
      <rPr>
        <sz val="14"/>
        <color rgb="FF000000"/>
        <rFont val="Arial Narrow"/>
        <family val="2"/>
      </rPr>
      <t xml:space="preserve"> 
Salute del bambino: formazione di personale sanitario qualificato, fornitura di uno stock di farmaci essenziali e di uno stock di materiali di consumo medicale. DIOCESI DI ONDIJVA </t>
    </r>
  </si>
  <si>
    <r>
      <rPr>
        <b/>
        <sz val="14"/>
        <color rgb="FF000000"/>
        <rFont val="Arial Narrow"/>
        <family val="2"/>
      </rPr>
      <t xml:space="preserve">BENIN - TEPENTE don Sanni Servais Yantoukoua Ntia, DIOCESI DI NATITINGOU  in collaborazione con Parrocchia Sant'Anna (Torino) 
</t>
    </r>
    <r>
      <rPr>
        <sz val="14"/>
        <color rgb="FF000000"/>
        <rFont val="Arial Narrow"/>
        <family val="2"/>
      </rPr>
      <t>Una fontana con pompa a motricità manuale per assicurare l'accesso all'acqua potabile agli abitanti disagiati del villaggio di Kouponko.</t>
    </r>
  </si>
  <si>
    <t>KENYA - NAIROBI - don PAOLO BURDINO e padre MICHAEL WAMUNYU NDIRANGU, Missionario della Consolata, FIDEI DONUM DIOCESI DI TORINO</t>
  </si>
  <si>
    <t>RICHIESTO</t>
  </si>
  <si>
    <t>RACCOLTO</t>
  </si>
  <si>
    <t>ECCEDENZA</t>
  </si>
  <si>
    <t>INVIO</t>
  </si>
  <si>
    <t>%COP</t>
  </si>
  <si>
    <t>lascito 2023</t>
  </si>
  <si>
    <t>eccedenza ALBANIA</t>
  </si>
  <si>
    <t>ECCEDENZA KENYA</t>
  </si>
  <si>
    <t>N.</t>
  </si>
  <si>
    <r>
      <t xml:space="preserve">SACERDOTI IN CONVENZIONE 
</t>
    </r>
    <r>
      <rPr>
        <sz val="14"/>
        <color theme="1"/>
        <rFont val="Arial Narrow"/>
        <family val="2"/>
      </rPr>
      <t>Formazione e cura pastorale dei sacerdoti non italiani che prestano servizio nella nostra Diocesi.</t>
    </r>
  </si>
  <si>
    <r>
      <t xml:space="preserve">ARCIDIOCESI DI TORINO - PASTORALE MIGRANTI 
</t>
    </r>
    <r>
      <rPr>
        <sz val="14"/>
        <color rgb="FF000000"/>
        <rFont val="Arial Narrow"/>
        <family val="2"/>
      </rPr>
      <t>Sostegno ad attività per immigrati che vivono nella Diocesi: accoglienza, accompagnamento e formazione.</t>
    </r>
  </si>
  <si>
    <r>
      <t xml:space="preserve">KENYA - MISSIONE DIOCESANA DI TASSIA (NAIROBI)
don PAOLO BURDINO e padre MICHAEL WAMUNYU NDIRANGU IMC
</t>
    </r>
    <r>
      <rPr>
        <sz val="14"/>
        <color rgb="FF000000"/>
        <rFont val="Arial Narrow"/>
        <family val="2"/>
      </rPr>
      <t>Potenziamento del servizio di assistenza sanitaria nella comunità di Tassia attraverso la costruzione di un dispensario.</t>
    </r>
  </si>
  <si>
    <t>ECCEDENZA BENIN</t>
  </si>
  <si>
    <t>ECCEDENZA FD
+OFFERTE LIBERE</t>
  </si>
  <si>
    <t>OFFERTE LIBERE</t>
  </si>
  <si>
    <t>Istituto Piccole Serve del Sacro Cuore di Gesù per gli ammalati poveri</t>
  </si>
  <si>
    <t>Qdf 2024/18 MADAGASCAR - SUORE CARMELITANE S. TERESA</t>
  </si>
  <si>
    <t>S. Maria di Salsasio</t>
  </si>
  <si>
    <t>Assuzione di Maria Vergine e San Michele
Casanova € 430,00
Tuninetti € 700,00
Tetti Grandi € 87,00</t>
  </si>
  <si>
    <t>S. Luca Evangelista</t>
  </si>
  <si>
    <t>S. Remigio Vescovo</t>
  </si>
  <si>
    <t>Cafasso da arrivare</t>
  </si>
  <si>
    <t>PERCENTUALE</t>
  </si>
  <si>
    <t>RICHIESTA
FONDAZIONE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</si>
</sst>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theme="1"/>
      <name val="Aptos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4" fontId="1" fillId="3" borderId="0" xfId="0" applyNumberFormat="1" applyFont="1" applyFill="1"/>
    <xf numFmtId="0" fontId="1" fillId="3" borderId="0" xfId="0" applyFont="1" applyFill="1"/>
    <xf numFmtId="2" fontId="0" fillId="0" borderId="0" xfId="0" applyNumberFormat="1"/>
    <xf numFmtId="2" fontId="0" fillId="0" borderId="1" xfId="0" applyNumberFormat="1" applyBorder="1"/>
    <xf numFmtId="4" fontId="0" fillId="3" borderId="0" xfId="0" applyNumberFormat="1" applyFill="1"/>
    <xf numFmtId="4" fontId="3" fillId="3" borderId="0" xfId="0" applyNumberFormat="1" applyFont="1" applyFill="1"/>
    <xf numFmtId="0" fontId="1" fillId="0" borderId="2" xfId="0" applyFont="1" applyBorder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3" fillId="0" borderId="0" xfId="0" applyNumberFormat="1" applyFont="1"/>
    <xf numFmtId="4" fontId="0" fillId="3" borderId="1" xfId="0" applyNumberForma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3" borderId="0" xfId="0" applyFill="1"/>
    <xf numFmtId="0" fontId="0" fillId="0" borderId="0" xfId="0" applyAlignment="1">
      <alignment vertical="center" wrapText="1"/>
    </xf>
    <xf numFmtId="0" fontId="0" fillId="4" borderId="0" xfId="0" applyFill="1"/>
    <xf numFmtId="0" fontId="9" fillId="0" borderId="0" xfId="0" applyFont="1"/>
    <xf numFmtId="0" fontId="8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14" fillId="0" borderId="1" xfId="0" applyFont="1" applyBorder="1"/>
    <xf numFmtId="0" fontId="14" fillId="0" borderId="0" xfId="0" applyFont="1"/>
    <xf numFmtId="0" fontId="8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5" borderId="0" xfId="0" applyFill="1"/>
    <xf numFmtId="4" fontId="0" fillId="5" borderId="0" xfId="0" applyNumberFormat="1" applyFill="1"/>
    <xf numFmtId="0" fontId="1" fillId="5" borderId="0" xfId="0" applyFont="1" applyFill="1"/>
    <xf numFmtId="2" fontId="1" fillId="0" borderId="1" xfId="0" applyNumberFormat="1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C589-C610-4286-A84A-14C78210E622}">
  <dimension ref="A1:Q214"/>
  <sheetViews>
    <sheetView topLeftCell="E1" zoomScale="96" zoomScaleNormal="96" workbookViewId="0">
      <selection activeCell="H7" sqref="H7"/>
    </sheetView>
  </sheetViews>
  <sheetFormatPr defaultRowHeight="15" x14ac:dyDescent="0.25"/>
  <cols>
    <col min="1" max="1" width="9.28515625" style="13" bestFit="1" customWidth="1"/>
    <col min="2" max="2" width="12.5703125" bestFit="1" customWidth="1"/>
    <col min="3" max="3" width="73.140625" bestFit="1" customWidth="1"/>
    <col min="4" max="4" width="73.140625" customWidth="1"/>
    <col min="5" max="5" width="12.85546875" bestFit="1" customWidth="1"/>
    <col min="6" max="6" width="145.42578125" bestFit="1" customWidth="1"/>
    <col min="7" max="7" width="12.5703125" bestFit="1" customWidth="1"/>
    <col min="8" max="8" width="11.140625" style="1" bestFit="1" customWidth="1"/>
    <col min="9" max="9" width="17.5703125" style="9" bestFit="1" customWidth="1"/>
    <col min="10" max="10" width="11.7109375" style="14" bestFit="1" customWidth="1"/>
    <col min="11" max="11" width="10.5703125" style="1" bestFit="1" customWidth="1"/>
    <col min="12" max="12" width="11.7109375" bestFit="1" customWidth="1"/>
    <col min="13" max="13" width="9.85546875" bestFit="1" customWidth="1"/>
    <col min="14" max="14" width="11.28515625" bestFit="1" customWidth="1"/>
    <col min="15" max="15" width="24.140625" customWidth="1"/>
    <col min="16" max="17" width="10.5703125" bestFit="1" customWidth="1"/>
  </cols>
  <sheetData>
    <row r="1" spans="1:11" s="9" customFormat="1" x14ac:dyDescent="0.25">
      <c r="A1" s="10" t="s">
        <v>0</v>
      </c>
      <c r="B1" s="7" t="s">
        <v>26</v>
      </c>
      <c r="C1" s="7" t="s">
        <v>27</v>
      </c>
      <c r="D1" s="7" t="s">
        <v>28</v>
      </c>
      <c r="E1" s="7" t="s">
        <v>41</v>
      </c>
      <c r="F1" s="7" t="s">
        <v>40</v>
      </c>
      <c r="G1" s="7"/>
      <c r="H1" s="8" t="s">
        <v>1</v>
      </c>
      <c r="I1" s="21" t="s">
        <v>215</v>
      </c>
      <c r="J1" s="8" t="s">
        <v>216</v>
      </c>
      <c r="K1" s="14"/>
    </row>
    <row r="2" spans="1:11" x14ac:dyDescent="0.25">
      <c r="A2" s="12">
        <v>20</v>
      </c>
      <c r="B2" s="2" t="s">
        <v>30</v>
      </c>
      <c r="C2" s="2" t="s">
        <v>17</v>
      </c>
      <c r="D2" s="2" t="s">
        <v>45</v>
      </c>
      <c r="E2" s="2">
        <v>2</v>
      </c>
      <c r="F2" s="2" t="s">
        <v>20</v>
      </c>
      <c r="G2" s="2" t="s">
        <v>3</v>
      </c>
      <c r="H2" s="3">
        <v>850</v>
      </c>
    </row>
    <row r="3" spans="1:11" x14ac:dyDescent="0.25">
      <c r="A3" s="12">
        <v>336</v>
      </c>
      <c r="B3" s="2" t="s">
        <v>30</v>
      </c>
      <c r="C3" s="2" t="s">
        <v>21</v>
      </c>
      <c r="D3" s="2" t="s">
        <v>46</v>
      </c>
      <c r="E3" s="2">
        <v>2</v>
      </c>
      <c r="F3" s="2" t="s">
        <v>20</v>
      </c>
      <c r="G3" s="2" t="s">
        <v>3</v>
      </c>
      <c r="H3" s="3">
        <v>6000</v>
      </c>
    </row>
    <row r="4" spans="1:11" ht="45" x14ac:dyDescent="0.25">
      <c r="A4" s="12">
        <v>161</v>
      </c>
      <c r="B4" s="2" t="s">
        <v>30</v>
      </c>
      <c r="C4" s="4" t="s">
        <v>55</v>
      </c>
      <c r="D4" s="4" t="s">
        <v>56</v>
      </c>
      <c r="E4" s="2">
        <v>2</v>
      </c>
      <c r="F4" s="2" t="s">
        <v>20</v>
      </c>
      <c r="G4" s="2" t="s">
        <v>3</v>
      </c>
      <c r="H4" s="3">
        <v>2920</v>
      </c>
    </row>
    <row r="5" spans="1:11" x14ac:dyDescent="0.25">
      <c r="A5" s="12">
        <v>106</v>
      </c>
      <c r="B5" s="2" t="s">
        <v>30</v>
      </c>
      <c r="C5" s="2" t="s">
        <v>64</v>
      </c>
      <c r="D5" s="2" t="s">
        <v>29</v>
      </c>
      <c r="E5" s="2">
        <v>2</v>
      </c>
      <c r="F5" s="2" t="s">
        <v>20</v>
      </c>
      <c r="G5" s="2" t="s">
        <v>3</v>
      </c>
      <c r="H5" s="3">
        <v>1255</v>
      </c>
    </row>
    <row r="6" spans="1:11" x14ac:dyDescent="0.25">
      <c r="A6" s="12">
        <v>20</v>
      </c>
      <c r="B6" s="2" t="s">
        <v>30</v>
      </c>
      <c r="C6" s="2" t="s">
        <v>17</v>
      </c>
      <c r="D6" s="2" t="s">
        <v>45</v>
      </c>
      <c r="E6" s="2">
        <v>2</v>
      </c>
      <c r="F6" s="2" t="s">
        <v>20</v>
      </c>
      <c r="G6" s="2" t="s">
        <v>3</v>
      </c>
      <c r="H6" s="3">
        <v>15</v>
      </c>
    </row>
    <row r="7" spans="1:11" ht="60" x14ac:dyDescent="0.25">
      <c r="A7" s="12">
        <v>91</v>
      </c>
      <c r="B7" s="2" t="s">
        <v>30</v>
      </c>
      <c r="C7" s="4" t="s">
        <v>145</v>
      </c>
      <c r="D7" s="2" t="s">
        <v>146</v>
      </c>
      <c r="E7" s="2">
        <v>2</v>
      </c>
      <c r="F7" s="2" t="s">
        <v>20</v>
      </c>
      <c r="G7" s="2" t="s">
        <v>3</v>
      </c>
      <c r="H7" s="3">
        <v>6595</v>
      </c>
    </row>
    <row r="8" spans="1:11" ht="60" x14ac:dyDescent="0.25">
      <c r="A8" s="12">
        <v>91</v>
      </c>
      <c r="B8" s="2" t="s">
        <v>30</v>
      </c>
      <c r="C8" s="4" t="s">
        <v>145</v>
      </c>
      <c r="D8" s="2" t="s">
        <v>146</v>
      </c>
      <c r="E8" s="2">
        <v>38</v>
      </c>
      <c r="F8" s="2" t="s">
        <v>101</v>
      </c>
      <c r="G8" s="2" t="s">
        <v>3</v>
      </c>
      <c r="H8" s="3">
        <v>6595</v>
      </c>
    </row>
    <row r="9" spans="1:11" x14ac:dyDescent="0.25">
      <c r="A9" s="12">
        <v>230</v>
      </c>
      <c r="B9" s="2" t="s">
        <v>30</v>
      </c>
      <c r="C9" s="4" t="s">
        <v>170</v>
      </c>
      <c r="D9" s="2" t="s">
        <v>171</v>
      </c>
      <c r="E9" s="2">
        <v>2</v>
      </c>
      <c r="F9" s="2" t="s">
        <v>20</v>
      </c>
      <c r="G9" s="2" t="s">
        <v>3</v>
      </c>
      <c r="H9" s="3">
        <v>1570</v>
      </c>
    </row>
    <row r="10" spans="1:11" x14ac:dyDescent="0.25">
      <c r="A10" s="12">
        <v>228</v>
      </c>
      <c r="B10" s="2" t="s">
        <v>30</v>
      </c>
      <c r="C10" s="4" t="s">
        <v>170</v>
      </c>
      <c r="D10" s="2" t="s">
        <v>172</v>
      </c>
      <c r="E10" s="2">
        <v>2</v>
      </c>
      <c r="F10" s="2" t="s">
        <v>20</v>
      </c>
      <c r="G10" s="2" t="s">
        <v>3</v>
      </c>
      <c r="H10" s="3">
        <v>210</v>
      </c>
    </row>
    <row r="11" spans="1:11" x14ac:dyDescent="0.25">
      <c r="A11" s="12">
        <v>3526</v>
      </c>
      <c r="B11" s="2" t="s">
        <v>33</v>
      </c>
      <c r="C11" s="4" t="s">
        <v>330</v>
      </c>
      <c r="D11" s="2"/>
      <c r="E11" s="2">
        <v>2</v>
      </c>
      <c r="F11" s="2" t="s">
        <v>20</v>
      </c>
      <c r="G11" s="2" t="s">
        <v>10</v>
      </c>
      <c r="H11" s="3">
        <v>190</v>
      </c>
    </row>
    <row r="12" spans="1:11" ht="45" x14ac:dyDescent="0.25">
      <c r="A12" s="12">
        <v>137</v>
      </c>
      <c r="B12" s="2" t="s">
        <v>30</v>
      </c>
      <c r="C12" s="4" t="s">
        <v>210</v>
      </c>
      <c r="D12" s="2" t="s">
        <v>211</v>
      </c>
      <c r="E12" s="2">
        <v>2</v>
      </c>
      <c r="F12" s="2" t="s">
        <v>20</v>
      </c>
      <c r="G12" s="2" t="s">
        <v>3</v>
      </c>
      <c r="H12" s="3">
        <v>725</v>
      </c>
    </row>
    <row r="13" spans="1:11" x14ac:dyDescent="0.25">
      <c r="A13" s="12">
        <v>164</v>
      </c>
      <c r="B13" s="2" t="s">
        <v>30</v>
      </c>
      <c r="C13" s="2" t="s">
        <v>97</v>
      </c>
      <c r="D13" s="2" t="s">
        <v>98</v>
      </c>
      <c r="E13" s="2">
        <v>3</v>
      </c>
      <c r="F13" s="2" t="s">
        <v>99</v>
      </c>
      <c r="G13" s="2" t="s">
        <v>3</v>
      </c>
      <c r="H13" s="3">
        <v>4000</v>
      </c>
    </row>
    <row r="14" spans="1:11" x14ac:dyDescent="0.25">
      <c r="A14" s="12">
        <v>85</v>
      </c>
      <c r="B14" s="2" t="s">
        <v>30</v>
      </c>
      <c r="C14" s="4" t="s">
        <v>206</v>
      </c>
      <c r="D14" s="2" t="s">
        <v>29</v>
      </c>
      <c r="E14" s="2">
        <v>3</v>
      </c>
      <c r="F14" s="2" t="s">
        <v>99</v>
      </c>
      <c r="G14" s="2" t="s">
        <v>3</v>
      </c>
      <c r="H14" s="3">
        <v>1250</v>
      </c>
    </row>
    <row r="15" spans="1:11" x14ac:dyDescent="0.25">
      <c r="A15" s="12">
        <v>306</v>
      </c>
      <c r="B15" s="2" t="s">
        <v>30</v>
      </c>
      <c r="C15" s="2" t="s">
        <v>25</v>
      </c>
      <c r="D15" s="2" t="s">
        <v>29</v>
      </c>
      <c r="E15" s="2">
        <v>5</v>
      </c>
      <c r="F15" s="2" t="s">
        <v>53</v>
      </c>
      <c r="G15" s="2" t="s">
        <v>4</v>
      </c>
      <c r="H15" s="3">
        <v>300</v>
      </c>
    </row>
    <row r="16" spans="1:11" x14ac:dyDescent="0.25">
      <c r="A16" s="12">
        <v>330</v>
      </c>
      <c r="B16" s="2" t="s">
        <v>30</v>
      </c>
      <c r="C16" s="2" t="s">
        <v>21</v>
      </c>
      <c r="D16" s="2" t="s">
        <v>75</v>
      </c>
      <c r="E16" s="2">
        <v>6</v>
      </c>
      <c r="F16" s="2" t="s">
        <v>76</v>
      </c>
      <c r="G16" s="2" t="s">
        <v>3</v>
      </c>
      <c r="H16" s="3">
        <v>1650</v>
      </c>
    </row>
    <row r="17" spans="1:14" x14ac:dyDescent="0.25">
      <c r="A17" s="12">
        <v>108</v>
      </c>
      <c r="B17" s="2" t="s">
        <v>30</v>
      </c>
      <c r="C17" s="4" t="s">
        <v>188</v>
      </c>
      <c r="D17" s="2" t="s">
        <v>75</v>
      </c>
      <c r="E17" s="2">
        <v>6</v>
      </c>
      <c r="F17" s="2" t="s">
        <v>76</v>
      </c>
      <c r="G17" s="2" t="s">
        <v>3</v>
      </c>
      <c r="H17" s="3">
        <v>500</v>
      </c>
    </row>
    <row r="18" spans="1:14" x14ac:dyDescent="0.25">
      <c r="A18" s="12">
        <v>11</v>
      </c>
      <c r="B18" s="2" t="s">
        <v>30</v>
      </c>
      <c r="C18" s="4" t="s">
        <v>189</v>
      </c>
      <c r="D18" s="2" t="s">
        <v>190</v>
      </c>
      <c r="E18" s="2">
        <v>6</v>
      </c>
      <c r="F18" s="2" t="s">
        <v>76</v>
      </c>
      <c r="G18" s="2" t="s">
        <v>3</v>
      </c>
      <c r="H18" s="3">
        <v>250</v>
      </c>
    </row>
    <row r="19" spans="1:14" x14ac:dyDescent="0.25">
      <c r="A19" s="12">
        <v>157</v>
      </c>
      <c r="B19" s="2" t="s">
        <v>30</v>
      </c>
      <c r="C19" s="4" t="s">
        <v>97</v>
      </c>
      <c r="D19" s="2" t="s">
        <v>191</v>
      </c>
      <c r="E19" s="2">
        <v>6</v>
      </c>
      <c r="F19" s="2" t="s">
        <v>76</v>
      </c>
      <c r="G19" s="2" t="s">
        <v>3</v>
      </c>
      <c r="H19" s="3">
        <v>100</v>
      </c>
    </row>
    <row r="20" spans="1:14" x14ac:dyDescent="0.25">
      <c r="A20" s="12">
        <v>155</v>
      </c>
      <c r="B20" s="2" t="s">
        <v>30</v>
      </c>
      <c r="C20" s="4" t="s">
        <v>198</v>
      </c>
      <c r="D20" s="2" t="s">
        <v>29</v>
      </c>
      <c r="E20" s="2">
        <v>6</v>
      </c>
      <c r="F20" s="2" t="s">
        <v>76</v>
      </c>
      <c r="G20" s="2" t="s">
        <v>3</v>
      </c>
      <c r="H20" s="3">
        <v>2570</v>
      </c>
    </row>
    <row r="21" spans="1:14" x14ac:dyDescent="0.25">
      <c r="A21" s="12"/>
      <c r="B21" s="2" t="s">
        <v>30</v>
      </c>
      <c r="C21" s="4" t="s">
        <v>213</v>
      </c>
      <c r="D21" s="2" t="s">
        <v>29</v>
      </c>
      <c r="E21" s="2">
        <v>6</v>
      </c>
      <c r="F21" s="2" t="s">
        <v>76</v>
      </c>
      <c r="G21" s="2" t="s">
        <v>3</v>
      </c>
      <c r="H21" s="3">
        <v>3200</v>
      </c>
    </row>
    <row r="22" spans="1:14" x14ac:dyDescent="0.25">
      <c r="A22" s="12">
        <v>330</v>
      </c>
      <c r="B22" s="2" t="s">
        <v>30</v>
      </c>
      <c r="C22" s="4" t="s">
        <v>21</v>
      </c>
      <c r="D22" s="2" t="s">
        <v>75</v>
      </c>
      <c r="E22" s="2">
        <v>6</v>
      </c>
      <c r="F22" s="2" t="s">
        <v>76</v>
      </c>
      <c r="G22" s="2" t="s">
        <v>3</v>
      </c>
      <c r="H22" s="3">
        <v>150</v>
      </c>
    </row>
    <row r="23" spans="1:14" ht="45" x14ac:dyDescent="0.25">
      <c r="A23" s="12">
        <v>338</v>
      </c>
      <c r="B23" s="2" t="s">
        <v>30</v>
      </c>
      <c r="C23" s="4" t="s">
        <v>286</v>
      </c>
      <c r="D23" s="4" t="s">
        <v>287</v>
      </c>
      <c r="E23" s="2">
        <v>6</v>
      </c>
      <c r="F23" s="4" t="s">
        <v>76</v>
      </c>
      <c r="G23" s="2" t="s">
        <v>3</v>
      </c>
      <c r="H23" s="3">
        <v>2962</v>
      </c>
      <c r="J23" s="23" t="s">
        <v>244</v>
      </c>
      <c r="K23" s="23" t="s">
        <v>245</v>
      </c>
      <c r="L23" s="24" t="s">
        <v>283</v>
      </c>
      <c r="M23" s="25" t="s">
        <v>282</v>
      </c>
      <c r="N23" s="9" t="s">
        <v>284</v>
      </c>
    </row>
    <row r="24" spans="1:14" x14ac:dyDescent="0.25">
      <c r="A24" s="12"/>
      <c r="B24" s="2" t="s">
        <v>30</v>
      </c>
      <c r="C24" s="4" t="s">
        <v>338</v>
      </c>
      <c r="D24" s="2" t="s">
        <v>38</v>
      </c>
      <c r="E24" s="2">
        <v>6</v>
      </c>
      <c r="F24" s="2" t="s">
        <v>76</v>
      </c>
      <c r="G24" s="2" t="s">
        <v>3</v>
      </c>
      <c r="H24" s="3">
        <v>1730</v>
      </c>
      <c r="I24" s="16" t="s">
        <v>336</v>
      </c>
      <c r="J24" s="15">
        <v>260849.09</v>
      </c>
      <c r="K24" s="15">
        <v>258346.64</v>
      </c>
      <c r="L24" s="15">
        <f>SUM(J24,-K24)</f>
        <v>2502.4499999999825</v>
      </c>
      <c r="M24" s="16">
        <v>1600</v>
      </c>
      <c r="N24" s="15">
        <f>SUM(L24:M24)</f>
        <v>4102.4499999999825</v>
      </c>
    </row>
    <row r="25" spans="1:14" x14ac:dyDescent="0.25">
      <c r="A25" s="12">
        <v>8096</v>
      </c>
      <c r="B25" s="2" t="s">
        <v>30</v>
      </c>
      <c r="C25" s="2" t="s">
        <v>308</v>
      </c>
      <c r="D25" s="2" t="s">
        <v>32</v>
      </c>
      <c r="E25" s="2">
        <v>7</v>
      </c>
      <c r="F25" s="2" t="s">
        <v>43</v>
      </c>
      <c r="G25" s="2" t="s">
        <v>3</v>
      </c>
      <c r="H25" s="3">
        <v>700</v>
      </c>
    </row>
    <row r="26" spans="1:14" x14ac:dyDescent="0.25">
      <c r="A26" s="12">
        <v>248</v>
      </c>
      <c r="B26" s="2" t="s">
        <v>30</v>
      </c>
      <c r="C26" s="2" t="s">
        <v>22</v>
      </c>
      <c r="D26" s="2" t="s">
        <v>47</v>
      </c>
      <c r="E26" s="2">
        <v>7</v>
      </c>
      <c r="F26" s="2" t="s">
        <v>48</v>
      </c>
      <c r="G26" s="2" t="s">
        <v>3</v>
      </c>
      <c r="H26" s="3">
        <v>1310.5</v>
      </c>
    </row>
    <row r="27" spans="1:14" x14ac:dyDescent="0.25">
      <c r="A27" s="12">
        <v>235</v>
      </c>
      <c r="B27" s="2" t="s">
        <v>30</v>
      </c>
      <c r="C27" s="2" t="s">
        <v>57</v>
      </c>
      <c r="D27" s="2" t="s">
        <v>58</v>
      </c>
      <c r="E27" s="2">
        <v>7</v>
      </c>
      <c r="F27" s="2" t="s">
        <v>48</v>
      </c>
      <c r="G27" s="2" t="s">
        <v>3</v>
      </c>
      <c r="H27" s="3">
        <v>1550</v>
      </c>
    </row>
    <row r="28" spans="1:14" x14ac:dyDescent="0.25">
      <c r="A28" s="12">
        <v>185</v>
      </c>
      <c r="B28" s="2" t="s">
        <v>30</v>
      </c>
      <c r="C28" s="2" t="s">
        <v>87</v>
      </c>
      <c r="D28" s="2" t="s">
        <v>88</v>
      </c>
      <c r="E28" s="2">
        <v>7</v>
      </c>
      <c r="F28" s="2" t="s">
        <v>48</v>
      </c>
      <c r="G28" s="2" t="s">
        <v>3</v>
      </c>
      <c r="H28" s="3">
        <v>210</v>
      </c>
    </row>
    <row r="29" spans="1:14" x14ac:dyDescent="0.25">
      <c r="A29" s="12">
        <v>293</v>
      </c>
      <c r="B29" s="2" t="s">
        <v>30</v>
      </c>
      <c r="C29" s="4" t="s">
        <v>153</v>
      </c>
      <c r="D29" s="2" t="s">
        <v>154</v>
      </c>
      <c r="E29" s="2">
        <v>7</v>
      </c>
      <c r="F29" s="2" t="s">
        <v>48</v>
      </c>
      <c r="G29" s="2" t="s">
        <v>3</v>
      </c>
      <c r="H29" s="3">
        <v>625</v>
      </c>
    </row>
    <row r="30" spans="1:14" x14ac:dyDescent="0.25">
      <c r="A30" s="12">
        <v>245</v>
      </c>
      <c r="B30" s="2" t="s">
        <v>30</v>
      </c>
      <c r="C30" s="4" t="s">
        <v>155</v>
      </c>
      <c r="D30" s="2" t="s">
        <v>156</v>
      </c>
      <c r="E30" s="2">
        <v>7</v>
      </c>
      <c r="F30" s="2" t="s">
        <v>48</v>
      </c>
      <c r="G30" s="2" t="s">
        <v>3</v>
      </c>
      <c r="H30" s="3">
        <v>290</v>
      </c>
    </row>
    <row r="31" spans="1:14" x14ac:dyDescent="0.25">
      <c r="A31" s="12">
        <v>268</v>
      </c>
      <c r="B31" s="2" t="s">
        <v>30</v>
      </c>
      <c r="C31" s="4" t="s">
        <v>161</v>
      </c>
      <c r="D31" s="2" t="s">
        <v>32</v>
      </c>
      <c r="E31" s="2">
        <v>7</v>
      </c>
      <c r="F31" s="2" t="s">
        <v>48</v>
      </c>
      <c r="G31" s="2" t="s">
        <v>4</v>
      </c>
      <c r="H31" s="3">
        <v>445</v>
      </c>
    </row>
    <row r="32" spans="1:14" x14ac:dyDescent="0.25">
      <c r="A32" s="12">
        <v>268</v>
      </c>
      <c r="B32" s="2" t="s">
        <v>30</v>
      </c>
      <c r="C32" s="4" t="s">
        <v>161</v>
      </c>
      <c r="D32" s="2" t="s">
        <v>32</v>
      </c>
      <c r="E32" s="2">
        <v>7</v>
      </c>
      <c r="F32" s="2" t="s">
        <v>49</v>
      </c>
      <c r="G32" s="2" t="s">
        <v>4</v>
      </c>
      <c r="H32" s="3">
        <v>445</v>
      </c>
    </row>
    <row r="33" spans="1:12" x14ac:dyDescent="0.25">
      <c r="A33" s="12">
        <v>135</v>
      </c>
      <c r="B33" s="2" t="s">
        <v>30</v>
      </c>
      <c r="C33" s="4" t="s">
        <v>163</v>
      </c>
      <c r="D33" s="2" t="s">
        <v>88</v>
      </c>
      <c r="E33" s="2">
        <v>7</v>
      </c>
      <c r="F33" s="2" t="s">
        <v>48</v>
      </c>
      <c r="G33" s="2" t="s">
        <v>4</v>
      </c>
      <c r="H33" s="3">
        <v>172.5</v>
      </c>
    </row>
    <row r="34" spans="1:12" x14ac:dyDescent="0.25">
      <c r="A34" s="12">
        <v>135</v>
      </c>
      <c r="B34" s="2" t="s">
        <v>30</v>
      </c>
      <c r="C34" s="4" t="s">
        <v>163</v>
      </c>
      <c r="D34" s="2" t="s">
        <v>88</v>
      </c>
      <c r="E34" s="2">
        <v>7</v>
      </c>
      <c r="F34" s="2" t="s">
        <v>49</v>
      </c>
      <c r="G34" s="2" t="s">
        <v>4</v>
      </c>
      <c r="H34" s="3">
        <v>172.5</v>
      </c>
    </row>
    <row r="35" spans="1:12" x14ac:dyDescent="0.25">
      <c r="A35" s="12">
        <v>274</v>
      </c>
      <c r="B35" s="2" t="s">
        <v>30</v>
      </c>
      <c r="C35" s="4" t="s">
        <v>161</v>
      </c>
      <c r="D35" s="2" t="s">
        <v>200</v>
      </c>
      <c r="E35" s="2">
        <v>7</v>
      </c>
      <c r="F35" s="2" t="s">
        <v>48</v>
      </c>
      <c r="G35" s="2" t="s">
        <v>2</v>
      </c>
      <c r="H35" s="3">
        <v>110</v>
      </c>
    </row>
    <row r="36" spans="1:12" x14ac:dyDescent="0.25">
      <c r="A36" s="12">
        <v>238</v>
      </c>
      <c r="B36" s="2" t="s">
        <v>30</v>
      </c>
      <c r="C36" s="4" t="s">
        <v>57</v>
      </c>
      <c r="D36" s="2" t="s">
        <v>201</v>
      </c>
      <c r="E36" s="2">
        <v>7</v>
      </c>
      <c r="F36" s="2" t="s">
        <v>48</v>
      </c>
      <c r="G36" s="2" t="s">
        <v>2</v>
      </c>
      <c r="H36" s="3">
        <v>90</v>
      </c>
    </row>
    <row r="37" spans="1:12" x14ac:dyDescent="0.25">
      <c r="A37" s="12">
        <v>229</v>
      </c>
      <c r="B37" s="2" t="s">
        <v>30</v>
      </c>
      <c r="C37" s="4" t="s">
        <v>202</v>
      </c>
      <c r="D37" s="2" t="s">
        <v>203</v>
      </c>
      <c r="E37" s="2">
        <v>7</v>
      </c>
      <c r="F37" s="2" t="s">
        <v>48</v>
      </c>
      <c r="G37" s="2" t="s">
        <v>2</v>
      </c>
      <c r="H37" s="3">
        <v>62.5</v>
      </c>
    </row>
    <row r="38" spans="1:12" ht="60" x14ac:dyDescent="0.25">
      <c r="A38" s="12">
        <v>346</v>
      </c>
      <c r="B38" s="2" t="s">
        <v>30</v>
      </c>
      <c r="C38" s="4" t="s">
        <v>204</v>
      </c>
      <c r="D38" s="2" t="s">
        <v>205</v>
      </c>
      <c r="E38" s="2">
        <v>7</v>
      </c>
      <c r="F38" s="2" t="s">
        <v>48</v>
      </c>
      <c r="G38" s="2" t="s">
        <v>2</v>
      </c>
      <c r="H38" s="3">
        <v>157.5</v>
      </c>
    </row>
    <row r="39" spans="1:12" x14ac:dyDescent="0.25">
      <c r="A39" s="12">
        <v>17</v>
      </c>
      <c r="B39" s="2" t="s">
        <v>30</v>
      </c>
      <c r="C39" s="4" t="s">
        <v>262</v>
      </c>
      <c r="D39" s="2" t="s">
        <v>263</v>
      </c>
      <c r="E39" s="2">
        <v>7</v>
      </c>
      <c r="F39" s="2" t="s">
        <v>6</v>
      </c>
      <c r="G39" s="2" t="s">
        <v>3</v>
      </c>
      <c r="H39" s="3">
        <v>50</v>
      </c>
    </row>
    <row r="40" spans="1:12" x14ac:dyDescent="0.25">
      <c r="A40" s="12">
        <v>322</v>
      </c>
      <c r="B40" s="2" t="s">
        <v>30</v>
      </c>
      <c r="C40" s="4" t="s">
        <v>264</v>
      </c>
      <c r="D40" s="2" t="s">
        <v>263</v>
      </c>
      <c r="E40" s="2">
        <v>7</v>
      </c>
      <c r="F40" s="2" t="s">
        <v>48</v>
      </c>
      <c r="G40" s="2"/>
      <c r="H40" s="3">
        <v>480</v>
      </c>
    </row>
    <row r="41" spans="1:12" x14ac:dyDescent="0.25">
      <c r="A41" s="12"/>
      <c r="B41" s="2" t="s">
        <v>30</v>
      </c>
      <c r="C41" s="4" t="s">
        <v>334</v>
      </c>
      <c r="D41" s="2" t="s">
        <v>335</v>
      </c>
      <c r="E41" s="2">
        <v>7</v>
      </c>
      <c r="F41" s="2" t="s">
        <v>48</v>
      </c>
      <c r="G41" s="2" t="s">
        <v>3</v>
      </c>
      <c r="H41" s="3">
        <v>100</v>
      </c>
    </row>
    <row r="42" spans="1:12" x14ac:dyDescent="0.25">
      <c r="A42" s="12">
        <v>337</v>
      </c>
      <c r="B42" s="2" t="s">
        <v>30</v>
      </c>
      <c r="C42" s="2" t="s">
        <v>21</v>
      </c>
      <c r="D42" s="2" t="s">
        <v>81</v>
      </c>
      <c r="E42" s="2">
        <v>9</v>
      </c>
      <c r="F42" s="2" t="s">
        <v>82</v>
      </c>
      <c r="G42" s="2" t="s">
        <v>3</v>
      </c>
      <c r="H42" s="3">
        <v>1670</v>
      </c>
    </row>
    <row r="43" spans="1:12" x14ac:dyDescent="0.25">
      <c r="A43" s="12">
        <v>247</v>
      </c>
      <c r="B43" s="2" t="s">
        <v>30</v>
      </c>
      <c r="C43" s="4" t="s">
        <v>274</v>
      </c>
      <c r="D43" s="2" t="s">
        <v>228</v>
      </c>
      <c r="E43" s="2">
        <v>10</v>
      </c>
      <c r="F43" s="4" t="s">
        <v>275</v>
      </c>
      <c r="G43" s="2" t="s">
        <v>3</v>
      </c>
      <c r="H43" s="3">
        <v>2005.04</v>
      </c>
    </row>
    <row r="44" spans="1:12" x14ac:dyDescent="0.25">
      <c r="A44" s="12">
        <v>8121</v>
      </c>
      <c r="B44" s="2" t="s">
        <v>30</v>
      </c>
      <c r="C44" s="2" t="s">
        <v>314</v>
      </c>
      <c r="D44" s="2" t="s">
        <v>29</v>
      </c>
      <c r="E44" s="2">
        <v>11</v>
      </c>
      <c r="F44" s="2" t="s">
        <v>15</v>
      </c>
      <c r="G44" s="2" t="s">
        <v>3</v>
      </c>
      <c r="H44" s="3">
        <v>2500</v>
      </c>
    </row>
    <row r="45" spans="1:12" x14ac:dyDescent="0.25">
      <c r="A45" s="12"/>
      <c r="B45" s="2" t="s">
        <v>31</v>
      </c>
      <c r="C45" s="4" t="s">
        <v>306</v>
      </c>
      <c r="D45" s="2" t="s">
        <v>29</v>
      </c>
      <c r="E45" s="2">
        <v>11</v>
      </c>
      <c r="F45" s="2" t="s">
        <v>15</v>
      </c>
      <c r="G45" s="2" t="s">
        <v>3</v>
      </c>
      <c r="H45" s="3">
        <v>30</v>
      </c>
      <c r="I45" s="9" t="s">
        <v>259</v>
      </c>
      <c r="J45" s="14">
        <f>SUM(H1:H45)</f>
        <v>58762.54</v>
      </c>
      <c r="K45" s="1">
        <v>258346.64</v>
      </c>
      <c r="L45" s="22">
        <v>-36061.879999999997</v>
      </c>
    </row>
    <row r="46" spans="1:12" x14ac:dyDescent="0.25">
      <c r="A46" s="12">
        <v>292</v>
      </c>
      <c r="B46" s="2" t="s">
        <v>30</v>
      </c>
      <c r="C46" s="2" t="s">
        <v>73</v>
      </c>
      <c r="D46" s="2" t="s">
        <v>39</v>
      </c>
      <c r="E46" s="2">
        <v>13</v>
      </c>
      <c r="F46" s="2" t="s">
        <v>74</v>
      </c>
      <c r="G46" s="2" t="s">
        <v>3</v>
      </c>
      <c r="H46" s="3">
        <v>2700</v>
      </c>
    </row>
    <row r="47" spans="1:12" x14ac:dyDescent="0.25">
      <c r="A47" s="12">
        <v>348</v>
      </c>
      <c r="B47" s="2" t="s">
        <v>30</v>
      </c>
      <c r="C47" s="2" t="s">
        <v>115</v>
      </c>
      <c r="D47" s="2" t="s">
        <v>58</v>
      </c>
      <c r="E47" s="2">
        <v>13</v>
      </c>
      <c r="F47" s="2" t="s">
        <v>74</v>
      </c>
      <c r="G47" s="2" t="s">
        <v>3</v>
      </c>
      <c r="H47" s="3">
        <v>2550</v>
      </c>
    </row>
    <row r="48" spans="1:12" x14ac:dyDescent="0.25">
      <c r="A48" s="12">
        <v>127</v>
      </c>
      <c r="B48" s="2" t="s">
        <v>30</v>
      </c>
      <c r="C48" s="2" t="s">
        <v>134</v>
      </c>
      <c r="D48" s="2" t="s">
        <v>29</v>
      </c>
      <c r="E48" s="2">
        <v>13</v>
      </c>
      <c r="F48" s="2" t="s">
        <v>74</v>
      </c>
      <c r="G48" s="2" t="s">
        <v>3</v>
      </c>
      <c r="H48" s="3">
        <v>785</v>
      </c>
    </row>
    <row r="49" spans="1:15" x14ac:dyDescent="0.25">
      <c r="A49" s="12">
        <v>72</v>
      </c>
      <c r="B49" s="2" t="s">
        <v>30</v>
      </c>
      <c r="C49" s="4" t="s">
        <v>164</v>
      </c>
      <c r="D49" s="2" t="s">
        <v>29</v>
      </c>
      <c r="E49" s="2">
        <v>13</v>
      </c>
      <c r="F49" s="2" t="s">
        <v>74</v>
      </c>
      <c r="G49" s="2" t="s">
        <v>3</v>
      </c>
      <c r="H49" s="3">
        <v>2000</v>
      </c>
    </row>
    <row r="50" spans="1:15" ht="60" x14ac:dyDescent="0.25">
      <c r="A50" s="12">
        <v>109</v>
      </c>
      <c r="B50" s="2" t="s">
        <v>30</v>
      </c>
      <c r="C50" s="4" t="s">
        <v>173</v>
      </c>
      <c r="D50" s="2" t="s">
        <v>174</v>
      </c>
      <c r="E50" s="2">
        <v>14</v>
      </c>
      <c r="F50" s="2" t="s">
        <v>175</v>
      </c>
      <c r="G50" s="2" t="s">
        <v>3</v>
      </c>
      <c r="H50" s="3">
        <v>4030</v>
      </c>
      <c r="I50" s="9" t="s">
        <v>176</v>
      </c>
      <c r="J50" s="14">
        <v>146767.74</v>
      </c>
    </row>
    <row r="51" spans="1:15" ht="30" x14ac:dyDescent="0.25">
      <c r="A51" s="12">
        <v>347</v>
      </c>
      <c r="B51" s="2" t="s">
        <v>30</v>
      </c>
      <c r="C51" s="4" t="s">
        <v>288</v>
      </c>
      <c r="D51" s="2" t="s">
        <v>108</v>
      </c>
      <c r="E51" s="2">
        <v>14</v>
      </c>
      <c r="F51" s="4" t="s">
        <v>175</v>
      </c>
      <c r="G51" s="2" t="s">
        <v>3</v>
      </c>
      <c r="H51" s="3">
        <v>3500</v>
      </c>
      <c r="I51" s="9" t="s">
        <v>289</v>
      </c>
      <c r="J51" s="14">
        <v>248221.8</v>
      </c>
      <c r="K51" s="1">
        <v>258346.64</v>
      </c>
      <c r="L51" s="22">
        <f>SUM(K51,-J51,)</f>
        <v>10124.840000000026</v>
      </c>
      <c r="M51" s="1">
        <v>7600</v>
      </c>
      <c r="N51" s="22">
        <f>SUM(L51,-M51,)</f>
        <v>2524.8400000000256</v>
      </c>
      <c r="O51" s="26" t="s">
        <v>290</v>
      </c>
    </row>
    <row r="52" spans="1:15" x14ac:dyDescent="0.25">
      <c r="A52" s="12">
        <v>101</v>
      </c>
      <c r="B52" s="2" t="s">
        <v>30</v>
      </c>
      <c r="C52" s="4" t="s">
        <v>293</v>
      </c>
      <c r="D52" s="2" t="s">
        <v>29</v>
      </c>
      <c r="E52" s="2">
        <v>14</v>
      </c>
      <c r="F52" s="4" t="s">
        <v>175</v>
      </c>
      <c r="G52" s="2" t="s">
        <v>3</v>
      </c>
      <c r="H52" s="3">
        <v>727.5</v>
      </c>
    </row>
    <row r="53" spans="1:15" x14ac:dyDescent="0.25">
      <c r="A53" s="12">
        <v>72</v>
      </c>
      <c r="B53" s="2" t="s">
        <v>30</v>
      </c>
      <c r="C53" s="4" t="s">
        <v>164</v>
      </c>
      <c r="D53" s="2" t="s">
        <v>29</v>
      </c>
      <c r="E53" s="2">
        <v>16</v>
      </c>
      <c r="F53" s="2" t="s">
        <v>160</v>
      </c>
      <c r="G53" s="2" t="s">
        <v>3</v>
      </c>
      <c r="H53" s="3">
        <v>2000</v>
      </c>
    </row>
    <row r="54" spans="1:15" x14ac:dyDescent="0.25">
      <c r="A54" s="12">
        <v>7635</v>
      </c>
      <c r="B54" s="2" t="s">
        <v>31</v>
      </c>
      <c r="C54" s="2" t="s">
        <v>306</v>
      </c>
      <c r="D54" s="2" t="s">
        <v>29</v>
      </c>
      <c r="E54" s="2">
        <v>17</v>
      </c>
      <c r="F54" s="2" t="s">
        <v>44</v>
      </c>
      <c r="G54" s="2" t="s">
        <v>4</v>
      </c>
      <c r="H54" s="3">
        <v>30</v>
      </c>
    </row>
    <row r="55" spans="1:15" x14ac:dyDescent="0.25">
      <c r="A55" s="12">
        <v>201</v>
      </c>
      <c r="B55" s="2" t="s">
        <v>30</v>
      </c>
      <c r="C55" s="2" t="s">
        <v>60</v>
      </c>
      <c r="D55" s="2" t="s">
        <v>61</v>
      </c>
      <c r="E55" s="2">
        <v>17</v>
      </c>
      <c r="F55" s="2" t="s">
        <v>44</v>
      </c>
      <c r="G55" s="2" t="s">
        <v>3</v>
      </c>
      <c r="H55" s="3">
        <v>2110</v>
      </c>
    </row>
    <row r="56" spans="1:15" x14ac:dyDescent="0.25">
      <c r="A56" s="12">
        <v>287</v>
      </c>
      <c r="B56" s="2" t="s">
        <v>30</v>
      </c>
      <c r="C56" s="2" t="s">
        <v>96</v>
      </c>
      <c r="D56" s="2" t="s">
        <v>29</v>
      </c>
      <c r="E56" s="2">
        <v>17</v>
      </c>
      <c r="F56" s="2" t="s">
        <v>44</v>
      </c>
      <c r="G56" s="2" t="s">
        <v>3</v>
      </c>
      <c r="H56" s="3">
        <v>2621</v>
      </c>
    </row>
    <row r="57" spans="1:15" ht="75" x14ac:dyDescent="0.25">
      <c r="A57" s="12">
        <v>105</v>
      </c>
      <c r="B57" s="2" t="s">
        <v>30</v>
      </c>
      <c r="C57" s="4" t="s">
        <v>138</v>
      </c>
      <c r="D57" s="2" t="s">
        <v>137</v>
      </c>
      <c r="E57" s="2">
        <v>17</v>
      </c>
      <c r="F57" s="2" t="s">
        <v>44</v>
      </c>
      <c r="G57" s="2" t="s">
        <v>3</v>
      </c>
      <c r="H57" s="3">
        <v>4152</v>
      </c>
    </row>
    <row r="58" spans="1:15" x14ac:dyDescent="0.25">
      <c r="A58" s="12">
        <v>3453</v>
      </c>
      <c r="B58" s="2" t="s">
        <v>33</v>
      </c>
      <c r="C58" s="2" t="s">
        <v>141</v>
      </c>
      <c r="D58" s="2" t="s">
        <v>61</v>
      </c>
      <c r="E58" s="2">
        <v>17</v>
      </c>
      <c r="F58" s="4" t="s">
        <v>44</v>
      </c>
      <c r="G58" s="2" t="s">
        <v>3</v>
      </c>
      <c r="H58" s="3">
        <v>162.16999999999999</v>
      </c>
    </row>
    <row r="59" spans="1:15" x14ac:dyDescent="0.25">
      <c r="A59" s="12">
        <v>8127</v>
      </c>
      <c r="B59" s="2" t="s">
        <v>31</v>
      </c>
      <c r="C59" s="4" t="s">
        <v>322</v>
      </c>
      <c r="D59" s="2" t="s">
        <v>29</v>
      </c>
      <c r="E59" s="2">
        <v>17</v>
      </c>
      <c r="F59" s="2" t="s">
        <v>44</v>
      </c>
      <c r="G59" s="2" t="s">
        <v>3</v>
      </c>
      <c r="H59" s="3">
        <v>250</v>
      </c>
      <c r="I59" s="9" t="s">
        <v>157</v>
      </c>
      <c r="J59" s="14">
        <v>127978.74</v>
      </c>
    </row>
    <row r="60" spans="1:15" x14ac:dyDescent="0.25">
      <c r="A60" s="12">
        <v>227</v>
      </c>
      <c r="B60" s="2" t="s">
        <v>30</v>
      </c>
      <c r="C60" s="4" t="s">
        <v>193</v>
      </c>
      <c r="D60" s="2" t="s">
        <v>61</v>
      </c>
      <c r="E60" s="2">
        <v>17</v>
      </c>
      <c r="F60" s="2" t="s">
        <v>44</v>
      </c>
      <c r="G60" s="2" t="s">
        <v>3</v>
      </c>
      <c r="H60" s="3">
        <v>1376</v>
      </c>
    </row>
    <row r="61" spans="1:15" ht="45" x14ac:dyDescent="0.25">
      <c r="A61" s="12">
        <v>232</v>
      </c>
      <c r="B61" s="2" t="s">
        <v>30</v>
      </c>
      <c r="C61" s="4" t="s">
        <v>207</v>
      </c>
      <c r="D61" s="2" t="s">
        <v>208</v>
      </c>
      <c r="E61" s="2">
        <v>17</v>
      </c>
      <c r="F61" s="2" t="s">
        <v>44</v>
      </c>
      <c r="G61" s="2" t="s">
        <v>3</v>
      </c>
      <c r="H61" s="3">
        <v>4000</v>
      </c>
      <c r="I61" s="9" t="s">
        <v>209</v>
      </c>
      <c r="J61" s="14">
        <v>195904.34</v>
      </c>
    </row>
    <row r="62" spans="1:15" x14ac:dyDescent="0.25">
      <c r="A62" s="12">
        <v>212</v>
      </c>
      <c r="B62" s="2" t="s">
        <v>30</v>
      </c>
      <c r="C62" s="4" t="s">
        <v>226</v>
      </c>
      <c r="D62" s="2" t="s">
        <v>61</v>
      </c>
      <c r="E62" s="2">
        <v>17</v>
      </c>
      <c r="F62" s="2" t="s">
        <v>44</v>
      </c>
      <c r="G62" s="2" t="s">
        <v>3</v>
      </c>
      <c r="H62" s="3">
        <v>9000</v>
      </c>
    </row>
    <row r="63" spans="1:15" x14ac:dyDescent="0.25">
      <c r="A63" s="12">
        <v>233</v>
      </c>
      <c r="B63" s="2" t="s">
        <v>30</v>
      </c>
      <c r="C63" s="4" t="s">
        <v>184</v>
      </c>
      <c r="D63" s="2" t="s">
        <v>185</v>
      </c>
      <c r="E63" s="2">
        <v>18</v>
      </c>
      <c r="F63" s="2" t="s">
        <v>186</v>
      </c>
      <c r="G63" s="2" t="s">
        <v>3</v>
      </c>
      <c r="H63" s="3">
        <v>7421.6</v>
      </c>
    </row>
    <row r="64" spans="1:15" x14ac:dyDescent="0.25">
      <c r="A64" s="12">
        <v>69</v>
      </c>
      <c r="B64" s="2" t="s">
        <v>30</v>
      </c>
      <c r="C64" s="4" t="s">
        <v>164</v>
      </c>
      <c r="D64" s="2" t="s">
        <v>291</v>
      </c>
      <c r="E64" s="2">
        <v>18</v>
      </c>
      <c r="F64" s="4" t="s">
        <v>186</v>
      </c>
      <c r="G64" s="2" t="s">
        <v>3</v>
      </c>
      <c r="H64" s="3">
        <v>1987.29</v>
      </c>
      <c r="I64" s="9" t="s">
        <v>292</v>
      </c>
      <c r="J64" s="14">
        <v>250209.09</v>
      </c>
      <c r="K64" s="1">
        <v>258346.64</v>
      </c>
      <c r="L64" s="22">
        <f>SUM(K64,-J64,)</f>
        <v>8137.5500000000175</v>
      </c>
      <c r="M64" s="17">
        <v>7600</v>
      </c>
      <c r="N64" s="22">
        <f>SUM(L64,-M64,)</f>
        <v>537.55000000001746</v>
      </c>
    </row>
    <row r="65" spans="1:12" ht="30" x14ac:dyDescent="0.25">
      <c r="A65" s="12">
        <v>144</v>
      </c>
      <c r="B65" s="2" t="s">
        <v>30</v>
      </c>
      <c r="C65" s="2" t="s">
        <v>7</v>
      </c>
      <c r="D65" s="2" t="s">
        <v>29</v>
      </c>
      <c r="E65" s="2">
        <v>19</v>
      </c>
      <c r="F65" s="4" t="s">
        <v>8</v>
      </c>
      <c r="G65" s="2" t="s">
        <v>4</v>
      </c>
      <c r="H65" s="3">
        <v>940</v>
      </c>
    </row>
    <row r="66" spans="1:12" ht="30" x14ac:dyDescent="0.25">
      <c r="A66" s="12">
        <v>258</v>
      </c>
      <c r="B66" s="2" t="s">
        <v>30</v>
      </c>
      <c r="C66" s="2" t="s">
        <v>92</v>
      </c>
      <c r="D66" s="2" t="s">
        <v>29</v>
      </c>
      <c r="E66" s="2">
        <v>19</v>
      </c>
      <c r="F66" s="4" t="s">
        <v>8</v>
      </c>
      <c r="G66" s="2" t="s">
        <v>2</v>
      </c>
      <c r="H66" s="3">
        <v>1090</v>
      </c>
    </row>
    <row r="67" spans="1:12" x14ac:dyDescent="0.25">
      <c r="A67" s="12">
        <v>106</v>
      </c>
      <c r="B67" s="2" t="s">
        <v>30</v>
      </c>
      <c r="C67" s="2" t="s">
        <v>64</v>
      </c>
      <c r="D67" s="2" t="s">
        <v>29</v>
      </c>
      <c r="E67" s="2">
        <v>20</v>
      </c>
      <c r="F67" s="2" t="s">
        <v>65</v>
      </c>
      <c r="G67" s="2" t="s">
        <v>3</v>
      </c>
      <c r="H67" s="3">
        <v>1255</v>
      </c>
    </row>
    <row r="68" spans="1:12" x14ac:dyDescent="0.25">
      <c r="A68" s="12">
        <v>295</v>
      </c>
      <c r="B68" s="2" t="s">
        <v>30</v>
      </c>
      <c r="C68" s="2" t="s">
        <v>83</v>
      </c>
      <c r="D68" s="2" t="s">
        <v>84</v>
      </c>
      <c r="E68" s="2">
        <v>20</v>
      </c>
      <c r="F68" s="2" t="s">
        <v>65</v>
      </c>
      <c r="G68" s="2" t="s">
        <v>3</v>
      </c>
      <c r="H68" s="3">
        <v>950</v>
      </c>
    </row>
    <row r="69" spans="1:12" x14ac:dyDescent="0.25">
      <c r="A69" s="12">
        <v>201</v>
      </c>
      <c r="B69" s="2" t="s">
        <v>30</v>
      </c>
      <c r="C69" s="2" t="s">
        <v>60</v>
      </c>
      <c r="D69" s="2" t="s">
        <v>61</v>
      </c>
      <c r="E69" s="2">
        <v>21</v>
      </c>
      <c r="F69" s="2" t="s">
        <v>105</v>
      </c>
      <c r="G69" s="2" t="s">
        <v>3</v>
      </c>
      <c r="H69" s="3">
        <v>2110</v>
      </c>
    </row>
    <row r="70" spans="1:12" x14ac:dyDescent="0.25">
      <c r="A70" s="12">
        <v>117</v>
      </c>
      <c r="B70" s="2" t="s">
        <v>30</v>
      </c>
      <c r="C70" s="2" t="s">
        <v>117</v>
      </c>
      <c r="D70" s="2" t="s">
        <v>112</v>
      </c>
      <c r="E70" s="2">
        <v>21</v>
      </c>
      <c r="F70" s="2" t="s">
        <v>105</v>
      </c>
      <c r="G70" s="2" t="s">
        <v>3</v>
      </c>
      <c r="H70" s="3">
        <v>500</v>
      </c>
    </row>
    <row r="71" spans="1:12" x14ac:dyDescent="0.25">
      <c r="A71" s="12">
        <v>3453</v>
      </c>
      <c r="B71" s="2" t="s">
        <v>33</v>
      </c>
      <c r="C71" s="2" t="s">
        <v>141</v>
      </c>
      <c r="D71" s="2" t="s">
        <v>61</v>
      </c>
      <c r="E71" s="2">
        <v>21</v>
      </c>
      <c r="F71" s="2" t="s">
        <v>105</v>
      </c>
      <c r="G71" s="2" t="s">
        <v>3</v>
      </c>
      <c r="H71" s="3">
        <v>162.16999999999999</v>
      </c>
      <c r="I71" s="9" t="s">
        <v>142</v>
      </c>
      <c r="J71" s="14">
        <v>105835.04</v>
      </c>
    </row>
    <row r="72" spans="1:12" x14ac:dyDescent="0.25">
      <c r="A72" s="12">
        <v>227</v>
      </c>
      <c r="B72" s="2" t="s">
        <v>30</v>
      </c>
      <c r="C72" s="4" t="s">
        <v>193</v>
      </c>
      <c r="D72" s="2" t="s">
        <v>61</v>
      </c>
      <c r="E72" s="2">
        <v>21</v>
      </c>
      <c r="F72" s="2" t="s">
        <v>105</v>
      </c>
      <c r="G72" s="2" t="s">
        <v>3</v>
      </c>
      <c r="H72" s="3">
        <v>1376</v>
      </c>
    </row>
    <row r="73" spans="1:12" x14ac:dyDescent="0.25">
      <c r="A73" s="12">
        <v>212</v>
      </c>
      <c r="B73" s="2" t="s">
        <v>30</v>
      </c>
      <c r="C73" s="4" t="s">
        <v>226</v>
      </c>
      <c r="D73" s="2" t="s">
        <v>61</v>
      </c>
      <c r="E73" s="2">
        <v>21</v>
      </c>
      <c r="F73" s="2" t="s">
        <v>105</v>
      </c>
      <c r="G73" s="2" t="s">
        <v>3</v>
      </c>
      <c r="H73" s="3">
        <v>1000</v>
      </c>
      <c r="I73" s="21"/>
      <c r="J73" s="8"/>
    </row>
    <row r="74" spans="1:12" x14ac:dyDescent="0.25">
      <c r="A74" s="12">
        <v>54</v>
      </c>
      <c r="B74" s="2" t="s">
        <v>30</v>
      </c>
      <c r="C74" s="4" t="s">
        <v>257</v>
      </c>
      <c r="D74" s="2" t="s">
        <v>258</v>
      </c>
      <c r="E74" s="2">
        <v>21</v>
      </c>
      <c r="F74" s="2" t="s">
        <v>105</v>
      </c>
      <c r="G74" s="2" t="s">
        <v>3</v>
      </c>
      <c r="H74" s="3">
        <v>2200</v>
      </c>
      <c r="J74" s="23" t="s">
        <v>244</v>
      </c>
      <c r="K74" s="23" t="s">
        <v>245</v>
      </c>
      <c r="L74" s="24" t="s">
        <v>246</v>
      </c>
    </row>
    <row r="75" spans="1:12" x14ac:dyDescent="0.25">
      <c r="A75" s="12">
        <v>248</v>
      </c>
      <c r="B75" s="2" t="s">
        <v>30</v>
      </c>
      <c r="C75" s="2" t="s">
        <v>22</v>
      </c>
      <c r="D75" s="2" t="s">
        <v>47</v>
      </c>
      <c r="E75" s="2">
        <v>22</v>
      </c>
      <c r="F75" s="2" t="s">
        <v>49</v>
      </c>
      <c r="G75" s="2" t="s">
        <v>3</v>
      </c>
      <c r="H75" s="3">
        <v>1310.5</v>
      </c>
    </row>
    <row r="76" spans="1:12" x14ac:dyDescent="0.25">
      <c r="A76" s="12">
        <v>185</v>
      </c>
      <c r="B76" s="2" t="s">
        <v>30</v>
      </c>
      <c r="C76" s="2" t="s">
        <v>87</v>
      </c>
      <c r="D76" s="2" t="s">
        <v>88</v>
      </c>
      <c r="E76" s="2">
        <v>22</v>
      </c>
      <c r="F76" s="2" t="s">
        <v>49</v>
      </c>
      <c r="G76" s="2" t="s">
        <v>3</v>
      </c>
      <c r="H76" s="3">
        <v>210</v>
      </c>
    </row>
    <row r="77" spans="1:12" x14ac:dyDescent="0.25">
      <c r="A77" s="12">
        <v>293</v>
      </c>
      <c r="B77" s="2" t="s">
        <v>30</v>
      </c>
      <c r="C77" s="4" t="s">
        <v>153</v>
      </c>
      <c r="D77" s="2" t="s">
        <v>154</v>
      </c>
      <c r="E77" s="2">
        <v>22</v>
      </c>
      <c r="F77" s="2" t="s">
        <v>49</v>
      </c>
      <c r="G77" s="2" t="s">
        <v>3</v>
      </c>
      <c r="H77" s="3">
        <v>625</v>
      </c>
    </row>
    <row r="78" spans="1:12" x14ac:dyDescent="0.25">
      <c r="A78" s="12">
        <v>245</v>
      </c>
      <c r="B78" s="2" t="s">
        <v>30</v>
      </c>
      <c r="C78" s="4" t="s">
        <v>155</v>
      </c>
      <c r="D78" s="2" t="s">
        <v>156</v>
      </c>
      <c r="E78" s="2">
        <v>22</v>
      </c>
      <c r="F78" s="2" t="s">
        <v>49</v>
      </c>
      <c r="G78" s="2" t="s">
        <v>3</v>
      </c>
      <c r="H78" s="3">
        <v>290</v>
      </c>
    </row>
    <row r="79" spans="1:12" x14ac:dyDescent="0.25">
      <c r="A79" s="12">
        <v>274</v>
      </c>
      <c r="B79" s="2" t="s">
        <v>30</v>
      </c>
      <c r="C79" s="4" t="s">
        <v>161</v>
      </c>
      <c r="D79" s="2" t="s">
        <v>200</v>
      </c>
      <c r="E79" s="2">
        <v>22</v>
      </c>
      <c r="F79" s="2" t="s">
        <v>49</v>
      </c>
      <c r="G79" s="2" t="s">
        <v>2</v>
      </c>
      <c r="H79" s="3">
        <v>110</v>
      </c>
    </row>
    <row r="80" spans="1:12" x14ac:dyDescent="0.25">
      <c r="A80" s="12">
        <v>238</v>
      </c>
      <c r="B80" s="2" t="s">
        <v>30</v>
      </c>
      <c r="C80" s="4" t="s">
        <v>57</v>
      </c>
      <c r="D80" s="2" t="s">
        <v>201</v>
      </c>
      <c r="E80" s="2">
        <v>22</v>
      </c>
      <c r="F80" s="2" t="s">
        <v>49</v>
      </c>
      <c r="G80" s="2" t="s">
        <v>2</v>
      </c>
      <c r="H80" s="3">
        <v>90</v>
      </c>
    </row>
    <row r="81" spans="1:10" x14ac:dyDescent="0.25">
      <c r="A81" s="12">
        <v>229</v>
      </c>
      <c r="B81" s="2" t="s">
        <v>30</v>
      </c>
      <c r="C81" s="4" t="s">
        <v>202</v>
      </c>
      <c r="D81" s="2" t="s">
        <v>203</v>
      </c>
      <c r="E81" s="2">
        <v>22</v>
      </c>
      <c r="F81" s="2" t="s">
        <v>49</v>
      </c>
      <c r="G81" s="2" t="s">
        <v>2</v>
      </c>
      <c r="H81" s="3">
        <v>62.5</v>
      </c>
    </row>
    <row r="82" spans="1:10" ht="60" x14ac:dyDescent="0.25">
      <c r="A82" s="12">
        <v>346</v>
      </c>
      <c r="B82" s="2" t="s">
        <v>30</v>
      </c>
      <c r="C82" s="4" t="s">
        <v>204</v>
      </c>
      <c r="D82" s="2" t="s">
        <v>205</v>
      </c>
      <c r="E82" s="2">
        <v>22</v>
      </c>
      <c r="F82" s="2" t="s">
        <v>49</v>
      </c>
      <c r="G82" s="2" t="s">
        <v>2</v>
      </c>
      <c r="H82" s="3">
        <v>157.5</v>
      </c>
    </row>
    <row r="83" spans="1:10" x14ac:dyDescent="0.25">
      <c r="A83" s="12">
        <v>17</v>
      </c>
      <c r="B83" s="2" t="s">
        <v>30</v>
      </c>
      <c r="C83" s="4" t="s">
        <v>262</v>
      </c>
      <c r="D83" s="2" t="s">
        <v>263</v>
      </c>
      <c r="E83" s="2">
        <v>22</v>
      </c>
      <c r="F83" s="2" t="s">
        <v>49</v>
      </c>
      <c r="G83" s="2" t="s">
        <v>3</v>
      </c>
      <c r="H83" s="3">
        <v>50</v>
      </c>
    </row>
    <row r="84" spans="1:10" x14ac:dyDescent="0.25">
      <c r="A84" s="12">
        <v>322</v>
      </c>
      <c r="B84" s="2" t="s">
        <v>30</v>
      </c>
      <c r="C84" s="4" t="s">
        <v>264</v>
      </c>
      <c r="D84" s="2" t="s">
        <v>263</v>
      </c>
      <c r="E84" s="2">
        <v>22</v>
      </c>
      <c r="F84" s="2" t="s">
        <v>49</v>
      </c>
      <c r="G84" s="2"/>
      <c r="H84" s="3">
        <v>480</v>
      </c>
    </row>
    <row r="85" spans="1:10" x14ac:dyDescent="0.25">
      <c r="A85" s="12">
        <v>188</v>
      </c>
      <c r="B85" s="2" t="s">
        <v>30</v>
      </c>
      <c r="C85" s="2" t="s">
        <v>12</v>
      </c>
      <c r="D85" s="2" t="s">
        <v>38</v>
      </c>
      <c r="E85" s="2">
        <v>24</v>
      </c>
      <c r="F85" s="2" t="s">
        <v>54</v>
      </c>
      <c r="G85" s="2" t="s">
        <v>3</v>
      </c>
      <c r="H85" s="3">
        <v>500</v>
      </c>
    </row>
    <row r="86" spans="1:10" x14ac:dyDescent="0.25">
      <c r="A86" s="12">
        <v>306</v>
      </c>
      <c r="B86" s="2" t="s">
        <v>30</v>
      </c>
      <c r="C86" s="2" t="s">
        <v>25</v>
      </c>
      <c r="D86" s="2" t="s">
        <v>29</v>
      </c>
      <c r="E86" s="2">
        <v>24</v>
      </c>
      <c r="F86" s="2" t="s">
        <v>54</v>
      </c>
      <c r="G86" s="2" t="s">
        <v>4</v>
      </c>
      <c r="H86" s="3">
        <v>300</v>
      </c>
      <c r="I86" s="21"/>
      <c r="J86" s="8"/>
    </row>
    <row r="87" spans="1:10" x14ac:dyDescent="0.25">
      <c r="A87" s="12">
        <v>254</v>
      </c>
      <c r="B87" s="2" t="s">
        <v>30</v>
      </c>
      <c r="C87" s="2" t="s">
        <v>62</v>
      </c>
      <c r="D87" s="2" t="s">
        <v>63</v>
      </c>
      <c r="E87" s="2">
        <v>24</v>
      </c>
      <c r="F87" s="2" t="s">
        <v>54</v>
      </c>
      <c r="G87" s="2" t="s">
        <v>3</v>
      </c>
      <c r="H87" s="3">
        <v>550</v>
      </c>
    </row>
    <row r="88" spans="1:10" x14ac:dyDescent="0.25">
      <c r="A88" s="12">
        <v>81</v>
      </c>
      <c r="B88" s="2" t="s">
        <v>30</v>
      </c>
      <c r="C88" s="4" t="s">
        <v>180</v>
      </c>
      <c r="D88" s="2" t="s">
        <v>29</v>
      </c>
      <c r="E88" s="2">
        <v>25</v>
      </c>
      <c r="F88" s="2" t="s">
        <v>181</v>
      </c>
      <c r="G88" s="2" t="s">
        <v>3</v>
      </c>
      <c r="H88" s="3">
        <v>1620</v>
      </c>
    </row>
    <row r="89" spans="1:10" x14ac:dyDescent="0.25">
      <c r="A89" s="12">
        <v>253</v>
      </c>
      <c r="B89" s="2" t="s">
        <v>30</v>
      </c>
      <c r="C89" s="4" t="s">
        <v>182</v>
      </c>
      <c r="D89" s="2" t="s">
        <v>29</v>
      </c>
      <c r="E89" s="2">
        <v>25</v>
      </c>
      <c r="F89" s="2" t="s">
        <v>181</v>
      </c>
      <c r="G89" s="2" t="s">
        <v>3</v>
      </c>
      <c r="H89" s="3">
        <v>1490</v>
      </c>
    </row>
    <row r="90" spans="1:10" x14ac:dyDescent="0.25">
      <c r="A90" s="12">
        <v>367</v>
      </c>
      <c r="B90" s="2" t="s">
        <v>30</v>
      </c>
      <c r="C90" s="4" t="s">
        <v>187</v>
      </c>
      <c r="D90" s="2" t="s">
        <v>29</v>
      </c>
      <c r="E90" s="2">
        <v>25</v>
      </c>
      <c r="F90" s="2" t="s">
        <v>181</v>
      </c>
      <c r="G90" s="2" t="s">
        <v>3</v>
      </c>
      <c r="H90" s="3">
        <v>1975</v>
      </c>
    </row>
    <row r="91" spans="1:10" x14ac:dyDescent="0.25">
      <c r="A91" s="12">
        <v>26</v>
      </c>
      <c r="B91" s="2" t="s">
        <v>30</v>
      </c>
      <c r="C91" s="2" t="s">
        <v>14</v>
      </c>
      <c r="D91" s="2" t="s">
        <v>29</v>
      </c>
      <c r="E91" s="2">
        <v>27</v>
      </c>
      <c r="F91" s="2" t="s">
        <v>131</v>
      </c>
      <c r="G91" s="2" t="s">
        <v>3</v>
      </c>
      <c r="H91" s="3">
        <v>3000</v>
      </c>
    </row>
    <row r="92" spans="1:10" ht="30" x14ac:dyDescent="0.25">
      <c r="A92" s="12">
        <v>526</v>
      </c>
      <c r="B92" s="2" t="s">
        <v>30</v>
      </c>
      <c r="C92" s="4" t="s">
        <v>162</v>
      </c>
      <c r="D92" s="2" t="s">
        <v>158</v>
      </c>
      <c r="E92" s="2">
        <v>29</v>
      </c>
      <c r="F92" s="2" t="s">
        <v>159</v>
      </c>
      <c r="G92" s="2" t="s">
        <v>3</v>
      </c>
      <c r="H92" s="3">
        <v>1000</v>
      </c>
    </row>
    <row r="93" spans="1:10" x14ac:dyDescent="0.25">
      <c r="A93" s="12">
        <v>252</v>
      </c>
      <c r="B93" s="2" t="s">
        <v>30</v>
      </c>
      <c r="C93" s="4" t="s">
        <v>195</v>
      </c>
      <c r="D93" s="2" t="s">
        <v>29</v>
      </c>
      <c r="E93" s="2">
        <v>29</v>
      </c>
      <c r="F93" s="2" t="s">
        <v>159</v>
      </c>
      <c r="G93" s="2" t="s">
        <v>3</v>
      </c>
      <c r="H93" s="3">
        <v>685</v>
      </c>
    </row>
    <row r="94" spans="1:10" ht="30" x14ac:dyDescent="0.25">
      <c r="A94" s="12">
        <v>7635</v>
      </c>
      <c r="B94" s="2" t="s">
        <v>31</v>
      </c>
      <c r="C94" s="2" t="s">
        <v>306</v>
      </c>
      <c r="D94" s="2" t="s">
        <v>29</v>
      </c>
      <c r="E94" s="2">
        <v>30</v>
      </c>
      <c r="F94" s="4" t="s">
        <v>42</v>
      </c>
      <c r="G94" s="2" t="s">
        <v>4</v>
      </c>
      <c r="H94" s="3">
        <v>30</v>
      </c>
    </row>
    <row r="95" spans="1:10" ht="30" x14ac:dyDescent="0.25">
      <c r="A95" s="12">
        <v>23</v>
      </c>
      <c r="B95" s="2" t="s">
        <v>30</v>
      </c>
      <c r="C95" s="2" t="s">
        <v>143</v>
      </c>
      <c r="D95" s="2" t="s">
        <v>144</v>
      </c>
      <c r="E95" s="2">
        <v>30</v>
      </c>
      <c r="F95" s="4" t="s">
        <v>42</v>
      </c>
      <c r="G95" s="2" t="s">
        <v>2</v>
      </c>
      <c r="H95" s="3">
        <v>600</v>
      </c>
    </row>
    <row r="96" spans="1:10" ht="30" x14ac:dyDescent="0.25">
      <c r="A96" s="12">
        <v>354</v>
      </c>
      <c r="B96" s="2" t="s">
        <v>30</v>
      </c>
      <c r="C96" s="4" t="s">
        <v>227</v>
      </c>
      <c r="D96" s="2" t="s">
        <v>29</v>
      </c>
      <c r="E96" s="2">
        <v>30</v>
      </c>
      <c r="F96" s="4" t="s">
        <v>42</v>
      </c>
      <c r="G96" s="2" t="s">
        <v>3</v>
      </c>
      <c r="H96" s="3">
        <v>1006.71</v>
      </c>
    </row>
    <row r="97" spans="1:15" ht="30" x14ac:dyDescent="0.25">
      <c r="A97" s="12">
        <v>189</v>
      </c>
      <c r="B97" s="2" t="s">
        <v>30</v>
      </c>
      <c r="C97" s="4" t="s">
        <v>256</v>
      </c>
      <c r="D97" s="2" t="s">
        <v>29</v>
      </c>
      <c r="E97" s="2">
        <v>30</v>
      </c>
      <c r="F97" s="4" t="s">
        <v>42</v>
      </c>
      <c r="G97" s="2" t="s">
        <v>3</v>
      </c>
      <c r="H97" s="3">
        <v>542.5</v>
      </c>
    </row>
    <row r="98" spans="1:15" ht="30" x14ac:dyDescent="0.25">
      <c r="A98" s="12">
        <v>264</v>
      </c>
      <c r="B98" s="2" t="s">
        <v>30</v>
      </c>
      <c r="C98" s="4" t="s">
        <v>266</v>
      </c>
      <c r="D98" s="2" t="s">
        <v>267</v>
      </c>
      <c r="E98" s="2">
        <v>30</v>
      </c>
      <c r="F98" s="4" t="s">
        <v>42</v>
      </c>
      <c r="G98" s="2" t="s">
        <v>3</v>
      </c>
      <c r="H98" s="3">
        <v>150</v>
      </c>
      <c r="I98" s="21"/>
      <c r="J98" s="8"/>
    </row>
    <row r="99" spans="1:15" ht="30" x14ac:dyDescent="0.25">
      <c r="A99" s="12">
        <v>317</v>
      </c>
      <c r="B99" s="2" t="s">
        <v>30</v>
      </c>
      <c r="C99" s="4" t="s">
        <v>268</v>
      </c>
      <c r="D99" s="2" t="s">
        <v>269</v>
      </c>
      <c r="E99" s="2">
        <v>30</v>
      </c>
      <c r="F99" s="4" t="s">
        <v>42</v>
      </c>
      <c r="G99" s="2" t="s">
        <v>3</v>
      </c>
      <c r="H99" s="3">
        <v>1550</v>
      </c>
    </row>
    <row r="100" spans="1:15" ht="30" x14ac:dyDescent="0.25">
      <c r="A100" s="12">
        <v>131</v>
      </c>
      <c r="B100" s="2" t="s">
        <v>30</v>
      </c>
      <c r="C100" s="4" t="s">
        <v>116</v>
      </c>
      <c r="D100" s="2" t="s">
        <v>270</v>
      </c>
      <c r="E100" s="2">
        <v>30</v>
      </c>
      <c r="F100" s="4" t="s">
        <v>42</v>
      </c>
      <c r="G100" s="2" t="s">
        <v>3</v>
      </c>
      <c r="H100" s="3">
        <v>700</v>
      </c>
      <c r="J100" s="23" t="s">
        <v>244</v>
      </c>
      <c r="K100" s="23" t="s">
        <v>245</v>
      </c>
      <c r="L100" s="24" t="s">
        <v>283</v>
      </c>
      <c r="M100" s="25" t="s">
        <v>282</v>
      </c>
      <c r="N100" s="9" t="s">
        <v>284</v>
      </c>
    </row>
    <row r="101" spans="1:15" ht="30" x14ac:dyDescent="0.25">
      <c r="A101" s="12">
        <v>112</v>
      </c>
      <c r="B101" s="2" t="s">
        <v>30</v>
      </c>
      <c r="C101" s="4" t="s">
        <v>276</v>
      </c>
      <c r="D101" s="2" t="s">
        <v>277</v>
      </c>
      <c r="E101" s="2">
        <v>30</v>
      </c>
      <c r="F101" s="4" t="s">
        <v>42</v>
      </c>
      <c r="G101" s="2" t="s">
        <v>3</v>
      </c>
      <c r="H101" s="3">
        <v>380</v>
      </c>
      <c r="L101" s="1"/>
      <c r="N101" s="1"/>
    </row>
    <row r="102" spans="1:15" ht="30" x14ac:dyDescent="0.25">
      <c r="A102" s="12">
        <v>311</v>
      </c>
      <c r="B102" s="2" t="s">
        <v>30</v>
      </c>
      <c r="C102" s="4" t="s">
        <v>278</v>
      </c>
      <c r="D102" s="2" t="s">
        <v>279</v>
      </c>
      <c r="E102" s="2">
        <v>30</v>
      </c>
      <c r="F102" s="4" t="s">
        <v>42</v>
      </c>
      <c r="G102" s="2" t="s">
        <v>3</v>
      </c>
      <c r="H102" s="3">
        <v>100</v>
      </c>
    </row>
    <row r="103" spans="1:15" ht="30" x14ac:dyDescent="0.25">
      <c r="A103" s="12">
        <v>7635</v>
      </c>
      <c r="B103" s="2" t="s">
        <v>31</v>
      </c>
      <c r="C103" s="2" t="s">
        <v>305</v>
      </c>
      <c r="D103" s="2" t="s">
        <v>29</v>
      </c>
      <c r="E103" s="2">
        <v>30</v>
      </c>
      <c r="F103" s="4" t="s">
        <v>42</v>
      </c>
      <c r="G103" s="2" t="s">
        <v>4</v>
      </c>
      <c r="H103" s="3">
        <v>30</v>
      </c>
    </row>
    <row r="104" spans="1:15" x14ac:dyDescent="0.25">
      <c r="A104" s="12">
        <v>134</v>
      </c>
      <c r="B104" s="2" t="s">
        <v>30</v>
      </c>
      <c r="C104" s="2" t="s">
        <v>139</v>
      </c>
      <c r="D104" s="2" t="s">
        <v>29</v>
      </c>
      <c r="E104" s="2">
        <v>31</v>
      </c>
      <c r="F104" s="2" t="s">
        <v>140</v>
      </c>
      <c r="G104" s="2" t="s">
        <v>2</v>
      </c>
      <c r="H104" s="3">
        <v>865</v>
      </c>
    </row>
    <row r="105" spans="1:15" x14ac:dyDescent="0.25">
      <c r="A105" s="12">
        <v>104</v>
      </c>
      <c r="B105" s="2" t="s">
        <v>30</v>
      </c>
      <c r="C105" s="4" t="s">
        <v>271</v>
      </c>
      <c r="D105" s="2" t="s">
        <v>272</v>
      </c>
      <c r="E105" s="2">
        <v>32</v>
      </c>
      <c r="F105" s="4" t="s">
        <v>273</v>
      </c>
      <c r="G105" s="2" t="s">
        <v>3</v>
      </c>
      <c r="H105" s="3">
        <v>3000</v>
      </c>
    </row>
    <row r="106" spans="1:15" x14ac:dyDescent="0.25">
      <c r="A106" s="12">
        <v>122</v>
      </c>
      <c r="B106" s="2" t="s">
        <v>30</v>
      </c>
      <c r="C106" s="4" t="s">
        <v>280</v>
      </c>
      <c r="D106" s="2" t="s">
        <v>272</v>
      </c>
      <c r="E106" s="2">
        <v>32</v>
      </c>
      <c r="F106" s="4" t="s">
        <v>273</v>
      </c>
      <c r="G106" s="2" t="s">
        <v>3</v>
      </c>
      <c r="H106" s="3">
        <v>2000</v>
      </c>
      <c r="I106" s="9" t="s">
        <v>281</v>
      </c>
      <c r="J106" s="14">
        <v>241759.8</v>
      </c>
      <c r="K106" s="1">
        <v>258346.64</v>
      </c>
      <c r="L106" s="22">
        <f>SUM(K106,-J106,)</f>
        <v>16586.840000000026</v>
      </c>
      <c r="M106">
        <v>8961.7999999999993</v>
      </c>
      <c r="N106" s="22">
        <f>SUM(L106,-M106,)</f>
        <v>7625.0400000000263</v>
      </c>
      <c r="O106" s="1"/>
    </row>
    <row r="107" spans="1:15" x14ac:dyDescent="0.25">
      <c r="A107" s="12">
        <v>26</v>
      </c>
      <c r="B107" s="2" t="s">
        <v>30</v>
      </c>
      <c r="C107" s="2" t="s">
        <v>14</v>
      </c>
      <c r="D107" s="2" t="s">
        <v>29</v>
      </c>
      <c r="E107" s="2">
        <v>33</v>
      </c>
      <c r="F107" s="2" t="s">
        <v>130</v>
      </c>
      <c r="G107" s="2" t="s">
        <v>3</v>
      </c>
      <c r="H107" s="3">
        <v>3000</v>
      </c>
    </row>
    <row r="108" spans="1:15" x14ac:dyDescent="0.25">
      <c r="A108" s="12">
        <v>221</v>
      </c>
      <c r="B108" s="2" t="s">
        <v>30</v>
      </c>
      <c r="C108" s="2" t="s">
        <v>121</v>
      </c>
      <c r="D108" s="2" t="s">
        <v>39</v>
      </c>
      <c r="E108" s="2">
        <v>33</v>
      </c>
      <c r="F108" s="2" t="s">
        <v>130</v>
      </c>
      <c r="G108" s="2" t="s">
        <v>122</v>
      </c>
      <c r="H108" s="3">
        <v>1447.24</v>
      </c>
    </row>
    <row r="109" spans="1:15" x14ac:dyDescent="0.25">
      <c r="A109" s="12">
        <v>350</v>
      </c>
      <c r="B109" s="2" t="s">
        <v>30</v>
      </c>
      <c r="C109" s="4" t="s">
        <v>115</v>
      </c>
      <c r="D109" s="2" t="s">
        <v>199</v>
      </c>
      <c r="E109" s="2">
        <v>33</v>
      </c>
      <c r="F109" s="2" t="s">
        <v>130</v>
      </c>
      <c r="G109" s="2" t="s">
        <v>3</v>
      </c>
      <c r="H109" s="3">
        <v>5000</v>
      </c>
    </row>
    <row r="110" spans="1:15" x14ac:dyDescent="0.25">
      <c r="A110" s="12">
        <v>53</v>
      </c>
      <c r="B110" s="2" t="s">
        <v>30</v>
      </c>
      <c r="C110" s="2" t="s">
        <v>100</v>
      </c>
      <c r="D110" s="2" t="s">
        <v>29</v>
      </c>
      <c r="E110" s="2">
        <v>38</v>
      </c>
      <c r="F110" s="2" t="s">
        <v>101</v>
      </c>
      <c r="G110" s="2" t="s">
        <v>3</v>
      </c>
      <c r="H110" s="3">
        <v>2000</v>
      </c>
    </row>
    <row r="111" spans="1:15" x14ac:dyDescent="0.25">
      <c r="A111" s="12">
        <v>153</v>
      </c>
      <c r="B111" s="2" t="s">
        <v>30</v>
      </c>
      <c r="C111" s="2" t="s">
        <v>129</v>
      </c>
      <c r="D111" s="2" t="s">
        <v>29</v>
      </c>
      <c r="E111" s="2">
        <v>38</v>
      </c>
      <c r="F111" s="2" t="s">
        <v>101</v>
      </c>
      <c r="G111" s="2" t="s">
        <v>3</v>
      </c>
      <c r="H111" s="3">
        <v>895</v>
      </c>
    </row>
    <row r="112" spans="1:15" x14ac:dyDescent="0.25">
      <c r="A112" s="12">
        <v>3524</v>
      </c>
      <c r="B112" s="2" t="s">
        <v>33</v>
      </c>
      <c r="C112" s="2" t="s">
        <v>34</v>
      </c>
      <c r="D112" s="2" t="s">
        <v>29</v>
      </c>
      <c r="E112" s="2">
        <v>39</v>
      </c>
      <c r="F112" s="4" t="s">
        <v>106</v>
      </c>
      <c r="G112" s="2" t="s">
        <v>4</v>
      </c>
      <c r="H112" s="3">
        <v>1200</v>
      </c>
    </row>
    <row r="113" spans="1:15" x14ac:dyDescent="0.25">
      <c r="A113" s="12">
        <v>45</v>
      </c>
      <c r="B113" s="2" t="s">
        <v>30</v>
      </c>
      <c r="C113" s="2" t="s">
        <v>147</v>
      </c>
      <c r="D113" s="2" t="s">
        <v>29</v>
      </c>
      <c r="E113" s="2">
        <v>39</v>
      </c>
      <c r="F113" s="2" t="s">
        <v>106</v>
      </c>
      <c r="G113" s="2" t="s">
        <v>3</v>
      </c>
      <c r="H113" s="3">
        <v>2630</v>
      </c>
      <c r="I113" s="21"/>
      <c r="J113" s="8"/>
    </row>
    <row r="114" spans="1:15" x14ac:dyDescent="0.25">
      <c r="A114" s="12">
        <v>366</v>
      </c>
      <c r="B114" s="2" t="s">
        <v>30</v>
      </c>
      <c r="C114" s="4" t="s">
        <v>152</v>
      </c>
      <c r="D114" s="2" t="s">
        <v>29</v>
      </c>
      <c r="E114" s="2">
        <v>39</v>
      </c>
      <c r="F114" s="2" t="s">
        <v>106</v>
      </c>
      <c r="G114" s="2" t="s">
        <v>3</v>
      </c>
      <c r="H114" s="3">
        <v>2550</v>
      </c>
    </row>
    <row r="115" spans="1:15" x14ac:dyDescent="0.25">
      <c r="A115" s="12">
        <v>358</v>
      </c>
      <c r="B115" s="2" t="s">
        <v>30</v>
      </c>
      <c r="C115" s="2" t="s">
        <v>89</v>
      </c>
      <c r="D115" s="2" t="s">
        <v>90</v>
      </c>
      <c r="E115" s="2">
        <v>40</v>
      </c>
      <c r="F115" s="2" t="s">
        <v>91</v>
      </c>
      <c r="G115" s="2" t="s">
        <v>3</v>
      </c>
      <c r="H115" s="3">
        <v>860</v>
      </c>
    </row>
    <row r="116" spans="1:15" x14ac:dyDescent="0.25">
      <c r="A116" s="12">
        <v>358</v>
      </c>
      <c r="B116" s="2" t="s">
        <v>30</v>
      </c>
      <c r="C116" s="2" t="s">
        <v>92</v>
      </c>
      <c r="D116" s="2" t="s">
        <v>93</v>
      </c>
      <c r="E116" s="2">
        <v>40</v>
      </c>
      <c r="F116" s="2" t="s">
        <v>91</v>
      </c>
      <c r="G116" s="2" t="s">
        <v>3</v>
      </c>
      <c r="H116" s="3">
        <v>200</v>
      </c>
    </row>
    <row r="117" spans="1:15" x14ac:dyDescent="0.25">
      <c r="A117" s="12">
        <v>158</v>
      </c>
      <c r="B117" s="2" t="s">
        <v>30</v>
      </c>
      <c r="C117" s="2" t="s">
        <v>110</v>
      </c>
      <c r="D117" s="2" t="s">
        <v>111</v>
      </c>
      <c r="E117" s="2">
        <v>40</v>
      </c>
      <c r="F117" s="2" t="s">
        <v>91</v>
      </c>
      <c r="G117" s="2" t="s">
        <v>3</v>
      </c>
      <c r="H117" s="3">
        <v>600</v>
      </c>
    </row>
    <row r="118" spans="1:15" x14ac:dyDescent="0.25">
      <c r="A118" s="12">
        <v>3919</v>
      </c>
      <c r="B118" s="2" t="s">
        <v>30</v>
      </c>
      <c r="C118" s="4" t="s">
        <v>168</v>
      </c>
      <c r="D118" s="2" t="s">
        <v>169</v>
      </c>
      <c r="E118" s="2">
        <v>40</v>
      </c>
      <c r="F118" s="2" t="s">
        <v>91</v>
      </c>
      <c r="G118" s="2" t="s">
        <v>3</v>
      </c>
      <c r="H118" s="3">
        <v>2000</v>
      </c>
    </row>
    <row r="119" spans="1:15" x14ac:dyDescent="0.25">
      <c r="A119" s="12">
        <v>266</v>
      </c>
      <c r="B119" s="2" t="s">
        <v>30</v>
      </c>
      <c r="C119" s="4" t="s">
        <v>161</v>
      </c>
      <c r="D119" s="2" t="s">
        <v>194</v>
      </c>
      <c r="E119" s="2">
        <v>40</v>
      </c>
      <c r="F119" s="2" t="s">
        <v>91</v>
      </c>
      <c r="G119" s="2" t="s">
        <v>3</v>
      </c>
      <c r="H119" s="3">
        <v>300</v>
      </c>
    </row>
    <row r="120" spans="1:15" ht="45" x14ac:dyDescent="0.25">
      <c r="A120" s="12">
        <v>137</v>
      </c>
      <c r="B120" s="2" t="s">
        <v>30</v>
      </c>
      <c r="C120" s="4" t="s">
        <v>210</v>
      </c>
      <c r="D120" s="2" t="s">
        <v>211</v>
      </c>
      <c r="E120" s="2">
        <v>40</v>
      </c>
      <c r="F120" s="2" t="s">
        <v>91</v>
      </c>
      <c r="G120" s="2" t="s">
        <v>3</v>
      </c>
      <c r="H120" s="3">
        <v>725</v>
      </c>
    </row>
    <row r="121" spans="1:15" ht="60" x14ac:dyDescent="0.25">
      <c r="A121" s="12"/>
      <c r="B121" s="2" t="s">
        <v>30</v>
      </c>
      <c r="C121" s="4" t="s">
        <v>301</v>
      </c>
      <c r="D121" s="2" t="s">
        <v>302</v>
      </c>
      <c r="E121" s="2">
        <v>40</v>
      </c>
      <c r="F121" s="4" t="s">
        <v>91</v>
      </c>
      <c r="G121" s="2" t="s">
        <v>3</v>
      </c>
      <c r="H121" s="28">
        <v>150</v>
      </c>
      <c r="I121" s="16"/>
      <c r="J121" s="15">
        <f>SUM(J120,H121,M120,)</f>
        <v>150</v>
      </c>
      <c r="K121" s="19">
        <v>258346.64</v>
      </c>
      <c r="L121" s="20">
        <f>SUM(J121,-K121,)</f>
        <v>-258196.64</v>
      </c>
      <c r="O121" s="26" t="s">
        <v>303</v>
      </c>
    </row>
    <row r="122" spans="1:15" x14ac:dyDescent="0.25">
      <c r="A122" s="12">
        <v>307</v>
      </c>
      <c r="B122" s="2" t="s">
        <v>30</v>
      </c>
      <c r="C122" s="2" t="s">
        <v>102</v>
      </c>
      <c r="D122" s="2" t="s">
        <v>103</v>
      </c>
      <c r="E122" s="2">
        <v>41</v>
      </c>
      <c r="F122" s="2" t="s">
        <v>104</v>
      </c>
      <c r="G122" s="2" t="s">
        <v>3</v>
      </c>
      <c r="H122" s="3">
        <v>3220</v>
      </c>
    </row>
    <row r="123" spans="1:15" x14ac:dyDescent="0.25">
      <c r="A123" s="12">
        <v>130</v>
      </c>
      <c r="B123" s="2" t="s">
        <v>30</v>
      </c>
      <c r="C123" s="2" t="s">
        <v>116</v>
      </c>
      <c r="D123" s="2" t="s">
        <v>103</v>
      </c>
      <c r="E123" s="2">
        <v>41</v>
      </c>
      <c r="F123" s="2" t="s">
        <v>104</v>
      </c>
      <c r="G123" s="2" t="s">
        <v>3</v>
      </c>
      <c r="H123" s="3">
        <v>923</v>
      </c>
    </row>
    <row r="124" spans="1:15" x14ac:dyDescent="0.25">
      <c r="A124" s="12">
        <v>26</v>
      </c>
      <c r="B124" s="2" t="s">
        <v>30</v>
      </c>
      <c r="C124" s="2" t="s">
        <v>14</v>
      </c>
      <c r="D124" s="2" t="s">
        <v>29</v>
      </c>
      <c r="E124" s="2">
        <v>42</v>
      </c>
      <c r="F124" s="2" t="s">
        <v>132</v>
      </c>
      <c r="G124" s="2" t="s">
        <v>3</v>
      </c>
      <c r="H124" s="3">
        <v>3000</v>
      </c>
    </row>
    <row r="125" spans="1:15" x14ac:dyDescent="0.25">
      <c r="A125" s="12">
        <v>306</v>
      </c>
      <c r="B125" s="2" t="s">
        <v>30</v>
      </c>
      <c r="C125" s="2" t="s">
        <v>25</v>
      </c>
      <c r="D125" s="2" t="s">
        <v>29</v>
      </c>
      <c r="E125" s="2">
        <v>42</v>
      </c>
      <c r="F125" s="2" t="s">
        <v>132</v>
      </c>
      <c r="G125" s="2" t="s">
        <v>4</v>
      </c>
      <c r="H125" s="3">
        <v>1000</v>
      </c>
    </row>
    <row r="126" spans="1:15" x14ac:dyDescent="0.25">
      <c r="A126" s="12">
        <v>354</v>
      </c>
      <c r="B126" s="2" t="s">
        <v>30</v>
      </c>
      <c r="C126" s="4" t="s">
        <v>227</v>
      </c>
      <c r="D126" s="2" t="s">
        <v>29</v>
      </c>
      <c r="E126" s="2">
        <v>42</v>
      </c>
      <c r="F126" s="2" t="s">
        <v>132</v>
      </c>
      <c r="G126" s="2" t="s">
        <v>3</v>
      </c>
      <c r="H126" s="3">
        <v>1006.71</v>
      </c>
    </row>
    <row r="127" spans="1:15" x14ac:dyDescent="0.25">
      <c r="A127" s="12">
        <v>189</v>
      </c>
      <c r="B127" s="2" t="s">
        <v>30</v>
      </c>
      <c r="C127" s="4" t="s">
        <v>256</v>
      </c>
      <c r="D127" s="2" t="s">
        <v>29</v>
      </c>
      <c r="E127" s="2">
        <v>42</v>
      </c>
      <c r="F127" s="2" t="s">
        <v>132</v>
      </c>
      <c r="G127" s="2" t="s">
        <v>3</v>
      </c>
      <c r="H127" s="3">
        <v>542.5</v>
      </c>
    </row>
    <row r="128" spans="1:15" ht="30" x14ac:dyDescent="0.25">
      <c r="A128" s="12">
        <v>3599</v>
      </c>
      <c r="B128" s="2" t="s">
        <v>33</v>
      </c>
      <c r="C128" s="4" t="s">
        <v>324</v>
      </c>
      <c r="D128" s="2" t="s">
        <v>29</v>
      </c>
      <c r="E128" s="2">
        <v>45</v>
      </c>
      <c r="F128" s="2" t="s">
        <v>59</v>
      </c>
      <c r="G128" s="2" t="s">
        <v>3</v>
      </c>
      <c r="H128" s="3">
        <v>800</v>
      </c>
    </row>
    <row r="129" spans="1:13" ht="30" x14ac:dyDescent="0.25">
      <c r="A129" s="12">
        <v>3635</v>
      </c>
      <c r="B129" s="2" t="s">
        <v>33</v>
      </c>
      <c r="C129" s="4" t="s">
        <v>325</v>
      </c>
      <c r="D129" s="2" t="s">
        <v>108</v>
      </c>
      <c r="E129" s="2">
        <v>45</v>
      </c>
      <c r="F129" s="2" t="s">
        <v>59</v>
      </c>
      <c r="G129" s="2" t="s">
        <v>109</v>
      </c>
      <c r="H129" s="3">
        <v>350</v>
      </c>
    </row>
    <row r="130" spans="1:13" ht="30" x14ac:dyDescent="0.25">
      <c r="A130" s="12">
        <v>3627</v>
      </c>
      <c r="B130" s="2" t="s">
        <v>33</v>
      </c>
      <c r="C130" s="4" t="s">
        <v>326</v>
      </c>
      <c r="D130" s="2" t="s">
        <v>29</v>
      </c>
      <c r="E130" s="2">
        <v>45</v>
      </c>
      <c r="F130" s="2" t="s">
        <v>59</v>
      </c>
      <c r="G130" s="2" t="s">
        <v>109</v>
      </c>
      <c r="H130" s="3">
        <v>350</v>
      </c>
    </row>
    <row r="131" spans="1:13" ht="30" x14ac:dyDescent="0.25">
      <c r="A131" s="12">
        <v>195</v>
      </c>
      <c r="B131" s="2" t="s">
        <v>30</v>
      </c>
      <c r="C131" s="4" t="s">
        <v>192</v>
      </c>
      <c r="D131" s="2" t="s">
        <v>144</v>
      </c>
      <c r="E131" s="2">
        <v>45</v>
      </c>
      <c r="F131" s="2" t="s">
        <v>59</v>
      </c>
      <c r="G131" s="2" t="s">
        <v>3</v>
      </c>
      <c r="H131" s="3">
        <v>5500</v>
      </c>
      <c r="I131" s="21"/>
      <c r="J131" s="8"/>
    </row>
    <row r="132" spans="1:13" x14ac:dyDescent="0.25">
      <c r="A132" s="12">
        <v>276</v>
      </c>
      <c r="B132" s="2" t="s">
        <v>30</v>
      </c>
      <c r="C132" s="4" t="s">
        <v>217</v>
      </c>
      <c r="D132" s="2" t="s">
        <v>218</v>
      </c>
      <c r="E132" s="2">
        <v>45</v>
      </c>
      <c r="F132" s="2" t="s">
        <v>59</v>
      </c>
      <c r="G132" s="2" t="s">
        <v>2</v>
      </c>
      <c r="H132" s="3">
        <v>70</v>
      </c>
    </row>
    <row r="133" spans="1:13" x14ac:dyDescent="0.25">
      <c r="A133" s="12">
        <v>165</v>
      </c>
      <c r="B133" s="2" t="s">
        <v>30</v>
      </c>
      <c r="C133" s="4" t="s">
        <v>97</v>
      </c>
      <c r="D133" s="2" t="s">
        <v>219</v>
      </c>
      <c r="E133" s="2">
        <v>45</v>
      </c>
      <c r="F133" s="2" t="s">
        <v>59</v>
      </c>
      <c r="G133" s="2" t="s">
        <v>2</v>
      </c>
      <c r="H133" s="3">
        <v>270</v>
      </c>
    </row>
    <row r="134" spans="1:13" x14ac:dyDescent="0.25">
      <c r="A134" s="12">
        <v>197</v>
      </c>
      <c r="B134" s="2" t="s">
        <v>30</v>
      </c>
      <c r="C134" s="4" t="s">
        <v>220</v>
      </c>
      <c r="D134" s="2" t="s">
        <v>221</v>
      </c>
      <c r="E134" s="2">
        <v>45</v>
      </c>
      <c r="F134" s="2" t="s">
        <v>59</v>
      </c>
      <c r="G134" s="2" t="s">
        <v>2</v>
      </c>
      <c r="H134" s="3">
        <v>50</v>
      </c>
    </row>
    <row r="135" spans="1:13" x14ac:dyDescent="0.25">
      <c r="A135" s="12">
        <v>151</v>
      </c>
      <c r="B135" s="2" t="s">
        <v>30</v>
      </c>
      <c r="C135" s="4" t="s">
        <v>71</v>
      </c>
      <c r="D135" s="2" t="s">
        <v>222</v>
      </c>
      <c r="E135" s="2">
        <v>45</v>
      </c>
      <c r="F135" s="2" t="s">
        <v>59</v>
      </c>
      <c r="G135" s="2" t="s">
        <v>2</v>
      </c>
      <c r="H135" s="3">
        <v>282</v>
      </c>
    </row>
    <row r="136" spans="1:13" x14ac:dyDescent="0.25">
      <c r="A136" s="12">
        <v>624</v>
      </c>
      <c r="B136" s="2" t="s">
        <v>30</v>
      </c>
      <c r="C136" s="4" t="s">
        <v>223</v>
      </c>
      <c r="D136" s="2" t="s">
        <v>224</v>
      </c>
      <c r="E136" s="2">
        <v>45</v>
      </c>
      <c r="F136" s="2" t="s">
        <v>59</v>
      </c>
      <c r="G136" s="2" t="s">
        <v>2</v>
      </c>
      <c r="H136" s="3">
        <v>200</v>
      </c>
    </row>
    <row r="137" spans="1:13" x14ac:dyDescent="0.25">
      <c r="A137" s="12">
        <v>3627</v>
      </c>
      <c r="B137" s="2" t="s">
        <v>33</v>
      </c>
      <c r="C137" s="4" t="s">
        <v>225</v>
      </c>
      <c r="D137" s="2" t="s">
        <v>222</v>
      </c>
      <c r="E137" s="2">
        <v>45</v>
      </c>
      <c r="F137" s="2" t="s">
        <v>59</v>
      </c>
      <c r="G137" s="2" t="s">
        <v>2</v>
      </c>
      <c r="H137" s="3">
        <v>205</v>
      </c>
    </row>
    <row r="138" spans="1:13" ht="30" x14ac:dyDescent="0.25">
      <c r="A138" s="12"/>
      <c r="B138" s="2" t="s">
        <v>33</v>
      </c>
      <c r="C138" s="4" t="s">
        <v>332</v>
      </c>
      <c r="D138" s="2" t="s">
        <v>45</v>
      </c>
      <c r="E138" s="2">
        <v>45</v>
      </c>
      <c r="F138" s="2" t="s">
        <v>59</v>
      </c>
      <c r="G138" s="2" t="s">
        <v>109</v>
      </c>
      <c r="H138" s="3">
        <v>350</v>
      </c>
      <c r="I138" s="9" t="s">
        <v>243</v>
      </c>
      <c r="J138" s="14">
        <v>216769.76</v>
      </c>
      <c r="K138" s="14">
        <v>258346.64</v>
      </c>
      <c r="L138" s="22">
        <v>-41576.879999999997</v>
      </c>
      <c r="M138" s="1"/>
    </row>
    <row r="139" spans="1:13" x14ac:dyDescent="0.25">
      <c r="A139" s="12">
        <v>181</v>
      </c>
      <c r="B139" s="2" t="s">
        <v>30</v>
      </c>
      <c r="C139" s="2" t="s">
        <v>94</v>
      </c>
      <c r="D139" s="2" t="s">
        <v>29</v>
      </c>
      <c r="E139" s="2">
        <v>46</v>
      </c>
      <c r="F139" s="2" t="s">
        <v>95</v>
      </c>
      <c r="G139" s="2" t="s">
        <v>3</v>
      </c>
      <c r="H139" s="3">
        <v>3400</v>
      </c>
    </row>
    <row r="140" spans="1:13" x14ac:dyDescent="0.25">
      <c r="A140" s="12">
        <v>8122</v>
      </c>
      <c r="B140" s="2" t="s">
        <v>30</v>
      </c>
      <c r="C140" s="2" t="s">
        <v>313</v>
      </c>
      <c r="D140" s="2" t="s">
        <v>29</v>
      </c>
      <c r="E140" s="2">
        <v>47</v>
      </c>
      <c r="F140" s="2" t="s">
        <v>16</v>
      </c>
      <c r="G140" s="2" t="s">
        <v>3</v>
      </c>
      <c r="H140" s="3">
        <v>1000</v>
      </c>
    </row>
    <row r="141" spans="1:13" x14ac:dyDescent="0.25">
      <c r="A141" s="12">
        <v>327</v>
      </c>
      <c r="B141" s="2" t="s">
        <v>30</v>
      </c>
      <c r="C141" s="4" t="s">
        <v>21</v>
      </c>
      <c r="D141" s="2" t="s">
        <v>183</v>
      </c>
      <c r="E141" s="2">
        <v>47</v>
      </c>
      <c r="F141" s="2" t="s">
        <v>16</v>
      </c>
      <c r="G141" s="2" t="s">
        <v>3</v>
      </c>
      <c r="H141" s="3">
        <v>800</v>
      </c>
    </row>
    <row r="142" spans="1:13" x14ac:dyDescent="0.25">
      <c r="A142" s="12">
        <v>351</v>
      </c>
      <c r="B142" s="2" t="s">
        <v>30</v>
      </c>
      <c r="C142" s="4" t="s">
        <v>115</v>
      </c>
      <c r="D142" s="2" t="s">
        <v>29</v>
      </c>
      <c r="E142" s="2">
        <v>47</v>
      </c>
      <c r="F142" s="2" t="s">
        <v>16</v>
      </c>
      <c r="G142" s="2" t="s">
        <v>3</v>
      </c>
      <c r="H142" s="3">
        <v>800</v>
      </c>
      <c r="I142" s="14" t="s">
        <v>214</v>
      </c>
      <c r="J142" s="14">
        <f>SUM(H1:H142)</f>
        <v>194884.43</v>
      </c>
      <c r="K142" s="1">
        <f>SUM(H1:H142)</f>
        <v>194884.43</v>
      </c>
    </row>
    <row r="143" spans="1:13" ht="30" x14ac:dyDescent="0.25">
      <c r="A143" s="12"/>
      <c r="B143" s="2" t="s">
        <v>30</v>
      </c>
      <c r="C143" s="4" t="s">
        <v>260</v>
      </c>
      <c r="D143" s="2" t="s">
        <v>29</v>
      </c>
      <c r="E143" s="2">
        <v>47</v>
      </c>
      <c r="F143" s="4" t="s">
        <v>16</v>
      </c>
      <c r="G143" s="2" t="s">
        <v>3</v>
      </c>
      <c r="H143" s="3">
        <v>435</v>
      </c>
    </row>
    <row r="144" spans="1:13" x14ac:dyDescent="0.25">
      <c r="A144" s="12">
        <v>123</v>
      </c>
      <c r="B144" s="2" t="s">
        <v>30</v>
      </c>
      <c r="C144" s="2" t="s">
        <v>68</v>
      </c>
      <c r="D144" s="2" t="s">
        <v>69</v>
      </c>
      <c r="E144" s="2">
        <v>48</v>
      </c>
      <c r="F144" s="2" t="s">
        <v>70</v>
      </c>
      <c r="G144" s="2" t="s">
        <v>3</v>
      </c>
      <c r="H144" s="3">
        <v>455</v>
      </c>
    </row>
    <row r="145" spans="1:15" x14ac:dyDescent="0.25">
      <c r="A145" s="12">
        <v>147</v>
      </c>
      <c r="B145" s="2" t="s">
        <v>30</v>
      </c>
      <c r="C145" s="2" t="s">
        <v>71</v>
      </c>
      <c r="D145" s="2" t="s">
        <v>72</v>
      </c>
      <c r="E145" s="2">
        <v>48</v>
      </c>
      <c r="F145" s="2" t="s">
        <v>70</v>
      </c>
      <c r="G145" s="2" t="s">
        <v>3</v>
      </c>
      <c r="H145" s="3">
        <v>950</v>
      </c>
      <c r="I145" s="21"/>
      <c r="J145" s="8"/>
    </row>
    <row r="146" spans="1:15" x14ac:dyDescent="0.25">
      <c r="A146" s="12">
        <v>350</v>
      </c>
      <c r="B146" s="2" t="s">
        <v>30</v>
      </c>
      <c r="C146" s="4" t="s">
        <v>115</v>
      </c>
      <c r="D146" s="2" t="s">
        <v>199</v>
      </c>
      <c r="E146" s="2">
        <v>48</v>
      </c>
      <c r="F146" s="2" t="s">
        <v>70</v>
      </c>
      <c r="G146" s="2" t="s">
        <v>3</v>
      </c>
      <c r="H146" s="3">
        <v>5000</v>
      </c>
    </row>
    <row r="147" spans="1:15" ht="45" x14ac:dyDescent="0.25">
      <c r="A147" s="12">
        <v>137</v>
      </c>
      <c r="B147" s="2" t="s">
        <v>30</v>
      </c>
      <c r="C147" s="4" t="s">
        <v>210</v>
      </c>
      <c r="D147" s="2" t="s">
        <v>211</v>
      </c>
      <c r="E147" s="2">
        <v>48</v>
      </c>
      <c r="F147" s="2" t="s">
        <v>70</v>
      </c>
      <c r="G147" s="2" t="s">
        <v>3</v>
      </c>
      <c r="H147" s="3">
        <v>725</v>
      </c>
    </row>
    <row r="148" spans="1:15" x14ac:dyDescent="0.25">
      <c r="A148" s="12"/>
      <c r="B148" s="2" t="s">
        <v>30</v>
      </c>
      <c r="C148" s="4" t="s">
        <v>333</v>
      </c>
      <c r="D148" s="2" t="s">
        <v>29</v>
      </c>
      <c r="E148" s="2">
        <v>48</v>
      </c>
      <c r="F148" s="2" t="s">
        <v>70</v>
      </c>
      <c r="G148" s="2" t="s">
        <v>3</v>
      </c>
      <c r="H148" s="3">
        <v>6000</v>
      </c>
    </row>
    <row r="149" spans="1:15" ht="30" x14ac:dyDescent="0.25">
      <c r="A149" s="12">
        <v>3437</v>
      </c>
      <c r="B149" s="2" t="s">
        <v>33</v>
      </c>
      <c r="C149" s="4" t="s">
        <v>323</v>
      </c>
      <c r="D149" s="2" t="s">
        <v>29</v>
      </c>
      <c r="E149" s="2">
        <v>50</v>
      </c>
      <c r="F149" s="2" t="s">
        <v>18</v>
      </c>
      <c r="G149" s="2" t="s">
        <v>3</v>
      </c>
      <c r="H149" s="3">
        <v>200</v>
      </c>
    </row>
    <row r="150" spans="1:15" x14ac:dyDescent="0.25">
      <c r="A150" s="12">
        <v>341</v>
      </c>
      <c r="B150" s="2" t="s">
        <v>30</v>
      </c>
      <c r="C150" s="4" t="s">
        <v>178</v>
      </c>
      <c r="D150" s="2" t="s">
        <v>179</v>
      </c>
      <c r="E150" s="2">
        <v>50</v>
      </c>
      <c r="F150" s="2" t="s">
        <v>18</v>
      </c>
      <c r="G150" s="2" t="s">
        <v>4</v>
      </c>
      <c r="H150" s="3">
        <v>1500</v>
      </c>
    </row>
    <row r="151" spans="1:15" x14ac:dyDescent="0.25">
      <c r="A151" s="12">
        <v>350</v>
      </c>
      <c r="B151" s="2" t="s">
        <v>30</v>
      </c>
      <c r="C151" s="4" t="s">
        <v>115</v>
      </c>
      <c r="D151" s="2" t="s">
        <v>199</v>
      </c>
      <c r="E151" s="2">
        <v>50</v>
      </c>
      <c r="F151" s="2" t="s">
        <v>18</v>
      </c>
      <c r="G151" s="2" t="s">
        <v>3</v>
      </c>
      <c r="H151" s="3">
        <v>5000</v>
      </c>
    </row>
    <row r="152" spans="1:15" ht="30" x14ac:dyDescent="0.25">
      <c r="A152" s="12">
        <v>3675</v>
      </c>
      <c r="B152" s="2" t="s">
        <v>33</v>
      </c>
      <c r="C152" s="4" t="s">
        <v>331</v>
      </c>
      <c r="D152" s="2" t="s">
        <v>144</v>
      </c>
      <c r="E152" s="2">
        <v>50</v>
      </c>
      <c r="F152" s="2" t="s">
        <v>18</v>
      </c>
      <c r="G152" s="2" t="s">
        <v>3</v>
      </c>
      <c r="H152" s="3">
        <v>500</v>
      </c>
      <c r="I152" s="21"/>
      <c r="J152" s="8"/>
    </row>
    <row r="153" spans="1:15" ht="60" x14ac:dyDescent="0.25">
      <c r="A153" s="12"/>
      <c r="B153" s="2" t="s">
        <v>30</v>
      </c>
      <c r="C153" s="4" t="s">
        <v>265</v>
      </c>
      <c r="D153" s="2" t="s">
        <v>108</v>
      </c>
      <c r="E153" s="2">
        <v>50</v>
      </c>
      <c r="F153" s="2" t="s">
        <v>18</v>
      </c>
      <c r="G153" s="2" t="s">
        <v>122</v>
      </c>
      <c r="H153" s="3">
        <v>7500</v>
      </c>
    </row>
    <row r="154" spans="1:15" x14ac:dyDescent="0.25">
      <c r="A154" s="12">
        <v>26</v>
      </c>
      <c r="B154" s="2" t="s">
        <v>30</v>
      </c>
      <c r="C154" s="2" t="s">
        <v>14</v>
      </c>
      <c r="D154" s="2" t="s">
        <v>29</v>
      </c>
      <c r="E154" s="2">
        <v>51</v>
      </c>
      <c r="F154" s="2" t="s">
        <v>133</v>
      </c>
      <c r="G154" s="2" t="s">
        <v>3</v>
      </c>
      <c r="H154" s="3">
        <v>3000</v>
      </c>
    </row>
    <row r="155" spans="1:15" x14ac:dyDescent="0.25">
      <c r="A155" s="12">
        <v>70</v>
      </c>
      <c r="B155" s="2" t="s">
        <v>30</v>
      </c>
      <c r="C155" s="4" t="s">
        <v>164</v>
      </c>
      <c r="D155" s="2" t="s">
        <v>167</v>
      </c>
      <c r="E155" s="2">
        <v>51</v>
      </c>
      <c r="F155" s="2" t="s">
        <v>133</v>
      </c>
      <c r="G155" s="2" t="s">
        <v>3</v>
      </c>
      <c r="H155" s="3">
        <v>3501</v>
      </c>
    </row>
    <row r="156" spans="1:15" ht="30" x14ac:dyDescent="0.25">
      <c r="A156" s="12">
        <v>101</v>
      </c>
      <c r="B156" s="2" t="s">
        <v>30</v>
      </c>
      <c r="C156" s="4" t="s">
        <v>293</v>
      </c>
      <c r="D156" s="2" t="s">
        <v>29</v>
      </c>
      <c r="E156" s="2">
        <v>51</v>
      </c>
      <c r="F156" s="4" t="s">
        <v>133</v>
      </c>
      <c r="G156" s="2" t="s">
        <v>3</v>
      </c>
      <c r="H156" s="3">
        <v>727.5</v>
      </c>
      <c r="I156" s="9" t="s">
        <v>294</v>
      </c>
      <c r="J156" s="14">
        <v>251664.09</v>
      </c>
      <c r="K156" s="1">
        <v>258346.64</v>
      </c>
      <c r="L156" s="22">
        <f>SUM(J156,-K156,)</f>
        <v>-6682.5500000000175</v>
      </c>
      <c r="M156" s="17">
        <v>7600</v>
      </c>
      <c r="N156" s="27">
        <f>SUM(L156,M156,)</f>
        <v>917.44999999998254</v>
      </c>
      <c r="O156" s="26" t="s">
        <v>297</v>
      </c>
    </row>
    <row r="157" spans="1:15" x14ac:dyDescent="0.25">
      <c r="A157" s="12">
        <v>77</v>
      </c>
      <c r="B157" s="2" t="s">
        <v>30</v>
      </c>
      <c r="C157" s="2" t="s">
        <v>135</v>
      </c>
      <c r="D157" s="2" t="s">
        <v>29</v>
      </c>
      <c r="E157" s="2">
        <v>53</v>
      </c>
      <c r="F157" s="2" t="s">
        <v>136</v>
      </c>
      <c r="G157" s="2" t="s">
        <v>3</v>
      </c>
      <c r="H157" s="3">
        <v>3380</v>
      </c>
    </row>
    <row r="158" spans="1:15" x14ac:dyDescent="0.25">
      <c r="A158" s="12">
        <v>264</v>
      </c>
      <c r="B158" s="2" t="s">
        <v>30</v>
      </c>
      <c r="C158" s="4" t="s">
        <v>266</v>
      </c>
      <c r="D158" s="2" t="s">
        <v>267</v>
      </c>
      <c r="E158" s="2">
        <v>53</v>
      </c>
      <c r="F158" s="4" t="s">
        <v>136</v>
      </c>
      <c r="G158" s="2" t="s">
        <v>3</v>
      </c>
      <c r="H158" s="3">
        <v>150</v>
      </c>
    </row>
    <row r="159" spans="1:15" x14ac:dyDescent="0.25">
      <c r="A159" s="12">
        <v>317</v>
      </c>
      <c r="B159" s="2" t="s">
        <v>30</v>
      </c>
      <c r="C159" s="4" t="s">
        <v>268</v>
      </c>
      <c r="D159" s="2" t="s">
        <v>269</v>
      </c>
      <c r="E159" s="2">
        <v>53</v>
      </c>
      <c r="F159" s="4" t="s">
        <v>136</v>
      </c>
      <c r="G159" s="2" t="s">
        <v>3</v>
      </c>
      <c r="H159" s="3">
        <v>1550</v>
      </c>
    </row>
    <row r="160" spans="1:15" x14ac:dyDescent="0.25">
      <c r="A160" s="12">
        <v>131</v>
      </c>
      <c r="B160" s="2" t="s">
        <v>30</v>
      </c>
      <c r="C160" s="4" t="s">
        <v>116</v>
      </c>
      <c r="D160" s="2" t="s">
        <v>270</v>
      </c>
      <c r="E160" s="2">
        <v>53</v>
      </c>
      <c r="F160" s="4" t="s">
        <v>136</v>
      </c>
      <c r="G160" s="2" t="s">
        <v>3</v>
      </c>
      <c r="H160" s="3">
        <v>700</v>
      </c>
      <c r="I160" s="9" t="s">
        <v>285</v>
      </c>
      <c r="J160" s="14">
        <v>233794.76</v>
      </c>
      <c r="K160" s="1">
        <v>258346.64</v>
      </c>
      <c r="L160" s="22">
        <f>SUM(K160,-J160,)</f>
        <v>24551.880000000005</v>
      </c>
      <c r="M160">
        <v>8961.7999999999993</v>
      </c>
      <c r="N160" s="22">
        <f>SUM(L160,-M160,)</f>
        <v>15590.080000000005</v>
      </c>
    </row>
    <row r="161" spans="1:15" x14ac:dyDescent="0.25">
      <c r="A161" s="12">
        <v>112</v>
      </c>
      <c r="B161" s="2" t="s">
        <v>30</v>
      </c>
      <c r="C161" s="4" t="s">
        <v>276</v>
      </c>
      <c r="D161" s="2" t="s">
        <v>277</v>
      </c>
      <c r="E161" s="2">
        <v>53</v>
      </c>
      <c r="F161" s="4" t="s">
        <v>136</v>
      </c>
      <c r="G161" s="2" t="s">
        <v>3</v>
      </c>
      <c r="H161" s="3">
        <v>380</v>
      </c>
    </row>
    <row r="162" spans="1:15" ht="30" x14ac:dyDescent="0.25">
      <c r="A162" s="12">
        <v>311</v>
      </c>
      <c r="B162" s="2" t="s">
        <v>30</v>
      </c>
      <c r="C162" s="4" t="s">
        <v>278</v>
      </c>
      <c r="D162" s="2" t="s">
        <v>279</v>
      </c>
      <c r="E162" s="2">
        <v>53</v>
      </c>
      <c r="F162" s="4" t="s">
        <v>136</v>
      </c>
      <c r="G162" s="2" t="s">
        <v>3</v>
      </c>
      <c r="H162" s="3">
        <v>100</v>
      </c>
      <c r="J162" s="23" t="s">
        <v>244</v>
      </c>
      <c r="K162" s="23" t="s">
        <v>245</v>
      </c>
      <c r="L162" s="24" t="s">
        <v>283</v>
      </c>
      <c r="M162" s="25" t="s">
        <v>282</v>
      </c>
      <c r="N162" s="9" t="s">
        <v>284</v>
      </c>
    </row>
    <row r="163" spans="1:15" ht="30" x14ac:dyDescent="0.25">
      <c r="A163" s="12">
        <v>39</v>
      </c>
      <c r="B163" s="2" t="s">
        <v>30</v>
      </c>
      <c r="C163" s="4" t="s">
        <v>298</v>
      </c>
      <c r="D163" s="2" t="s">
        <v>29</v>
      </c>
      <c r="E163" s="2">
        <v>54</v>
      </c>
      <c r="F163" s="4" t="s">
        <v>295</v>
      </c>
      <c r="G163" s="2" t="s">
        <v>3</v>
      </c>
      <c r="H163" s="3">
        <v>1920</v>
      </c>
      <c r="I163" s="9" t="s">
        <v>296</v>
      </c>
      <c r="J163" s="14">
        <v>253584.09</v>
      </c>
      <c r="K163" s="1">
        <v>258346.64</v>
      </c>
      <c r="L163" s="22">
        <f>SUM(J163,-K163,)</f>
        <v>-4762.5500000000175</v>
      </c>
      <c r="M163" s="17">
        <v>7600</v>
      </c>
      <c r="N163" s="27">
        <f>SUM(L163,M163,)</f>
        <v>2837.4499999999825</v>
      </c>
      <c r="O163" s="26" t="s">
        <v>297</v>
      </c>
    </row>
    <row r="164" spans="1:15" x14ac:dyDescent="0.25">
      <c r="A164" s="12">
        <v>203</v>
      </c>
      <c r="B164" s="2" t="s">
        <v>30</v>
      </c>
      <c r="C164" s="2" t="s">
        <v>66</v>
      </c>
      <c r="D164" s="2" t="s">
        <v>29</v>
      </c>
      <c r="E164" s="2">
        <v>55</v>
      </c>
      <c r="F164" s="2" t="s">
        <v>67</v>
      </c>
      <c r="G164" s="2" t="s">
        <v>3</v>
      </c>
      <c r="H164" s="3">
        <v>1795</v>
      </c>
    </row>
    <row r="165" spans="1:15" x14ac:dyDescent="0.25">
      <c r="A165" s="12">
        <v>353</v>
      </c>
      <c r="B165" s="2" t="s">
        <v>30</v>
      </c>
      <c r="C165" s="4" t="s">
        <v>227</v>
      </c>
      <c r="D165" s="2" t="s">
        <v>228</v>
      </c>
      <c r="E165" s="2">
        <v>55</v>
      </c>
      <c r="F165" s="2" t="s">
        <v>67</v>
      </c>
      <c r="G165" s="2" t="s">
        <v>3</v>
      </c>
      <c r="H165" s="3">
        <v>200</v>
      </c>
    </row>
    <row r="166" spans="1:15" x14ac:dyDescent="0.25">
      <c r="A166" s="11">
        <v>367</v>
      </c>
      <c r="B166" s="5" t="s">
        <v>30</v>
      </c>
      <c r="C166" s="5" t="s">
        <v>304</v>
      </c>
      <c r="D166" s="5" t="s">
        <v>29</v>
      </c>
      <c r="E166" s="5" t="s">
        <v>119</v>
      </c>
      <c r="F166" s="5" t="s">
        <v>114</v>
      </c>
      <c r="G166" s="5" t="s">
        <v>2</v>
      </c>
      <c r="H166" s="6">
        <v>1925</v>
      </c>
    </row>
    <row r="167" spans="1:15" x14ac:dyDescent="0.25">
      <c r="A167" s="12">
        <v>8091</v>
      </c>
      <c r="B167" s="2" t="s">
        <v>31</v>
      </c>
      <c r="C167" s="2" t="s">
        <v>307</v>
      </c>
      <c r="D167" s="2"/>
      <c r="E167" s="2" t="s">
        <v>119</v>
      </c>
      <c r="F167" s="2" t="s">
        <v>6</v>
      </c>
      <c r="G167" s="2" t="s">
        <v>3</v>
      </c>
      <c r="H167" s="3">
        <v>1000</v>
      </c>
    </row>
    <row r="168" spans="1:15" x14ac:dyDescent="0.25">
      <c r="A168" s="12">
        <v>65</v>
      </c>
      <c r="B168" s="2" t="s">
        <v>30</v>
      </c>
      <c r="C168" s="2" t="s">
        <v>5</v>
      </c>
      <c r="D168" s="2" t="s">
        <v>29</v>
      </c>
      <c r="E168" s="2" t="s">
        <v>119</v>
      </c>
      <c r="F168" s="2" t="s">
        <v>6</v>
      </c>
      <c r="G168" s="2" t="s">
        <v>4</v>
      </c>
      <c r="H168" s="3">
        <v>500</v>
      </c>
    </row>
    <row r="169" spans="1:15" x14ac:dyDescent="0.25">
      <c r="A169" s="12">
        <v>3441</v>
      </c>
      <c r="B169" s="2" t="s">
        <v>33</v>
      </c>
      <c r="C169" s="2" t="s">
        <v>35</v>
      </c>
      <c r="D169" s="2" t="s">
        <v>29</v>
      </c>
      <c r="E169" s="2" t="s">
        <v>119</v>
      </c>
      <c r="F169" s="2" t="s">
        <v>6</v>
      </c>
      <c r="G169" s="2" t="s">
        <v>3</v>
      </c>
      <c r="H169" s="3">
        <v>905</v>
      </c>
    </row>
    <row r="170" spans="1:15" x14ac:dyDescent="0.25">
      <c r="A170" s="12">
        <v>7576</v>
      </c>
      <c r="B170" s="2" t="s">
        <v>31</v>
      </c>
      <c r="C170" s="2" t="s">
        <v>319</v>
      </c>
      <c r="D170" s="2" t="s">
        <v>29</v>
      </c>
      <c r="E170" s="2" t="s">
        <v>119</v>
      </c>
      <c r="F170" s="2" t="s">
        <v>6</v>
      </c>
      <c r="G170" s="2" t="s">
        <v>3</v>
      </c>
      <c r="H170" s="3">
        <v>100</v>
      </c>
    </row>
    <row r="171" spans="1:15" x14ac:dyDescent="0.25">
      <c r="A171" s="12">
        <v>7413</v>
      </c>
      <c r="B171" s="2" t="s">
        <v>31</v>
      </c>
      <c r="C171" s="2" t="s">
        <v>309</v>
      </c>
      <c r="D171" s="2"/>
      <c r="E171" s="2" t="s">
        <v>119</v>
      </c>
      <c r="F171" s="2" t="s">
        <v>6</v>
      </c>
      <c r="G171" s="2" t="s">
        <v>3</v>
      </c>
      <c r="H171" s="3">
        <v>500</v>
      </c>
    </row>
    <row r="172" spans="1:15" x14ac:dyDescent="0.25">
      <c r="A172" s="12">
        <v>3613</v>
      </c>
      <c r="B172" s="2" t="s">
        <v>33</v>
      </c>
      <c r="C172" s="2" t="s">
        <v>36</v>
      </c>
      <c r="D172" s="2" t="s">
        <v>37</v>
      </c>
      <c r="E172" s="2" t="s">
        <v>119</v>
      </c>
      <c r="F172" s="2" t="s">
        <v>6</v>
      </c>
      <c r="G172" s="2" t="s">
        <v>9</v>
      </c>
      <c r="H172" s="3">
        <v>750</v>
      </c>
    </row>
    <row r="173" spans="1:15" x14ac:dyDescent="0.25">
      <c r="A173" s="12">
        <v>7881</v>
      </c>
      <c r="B173" s="2" t="s">
        <v>31</v>
      </c>
      <c r="C173" s="2" t="s">
        <v>310</v>
      </c>
      <c r="D173" s="2"/>
      <c r="E173" s="2" t="s">
        <v>119</v>
      </c>
      <c r="F173" s="2" t="s">
        <v>6</v>
      </c>
      <c r="G173" s="2" t="s">
        <v>10</v>
      </c>
      <c r="H173" s="3">
        <v>150</v>
      </c>
    </row>
    <row r="174" spans="1:15" x14ac:dyDescent="0.25">
      <c r="A174" s="12">
        <v>8120</v>
      </c>
      <c r="B174" s="2" t="s">
        <v>31</v>
      </c>
      <c r="C174" s="2" t="s">
        <v>311</v>
      </c>
      <c r="D174" s="2"/>
      <c r="E174" s="2" t="s">
        <v>119</v>
      </c>
      <c r="F174" s="2" t="s">
        <v>6</v>
      </c>
      <c r="G174" s="2" t="s">
        <v>11</v>
      </c>
      <c r="H174" s="3">
        <v>50</v>
      </c>
    </row>
    <row r="175" spans="1:15" x14ac:dyDescent="0.25">
      <c r="A175" s="12">
        <v>79</v>
      </c>
      <c r="B175" s="2" t="s">
        <v>30</v>
      </c>
      <c r="C175" s="2" t="s">
        <v>13</v>
      </c>
      <c r="D175" s="2" t="s">
        <v>39</v>
      </c>
      <c r="E175" s="2" t="s">
        <v>119</v>
      </c>
      <c r="F175" s="2" t="s">
        <v>6</v>
      </c>
      <c r="G175" s="2" t="s">
        <v>3</v>
      </c>
      <c r="H175" s="3">
        <v>500</v>
      </c>
    </row>
    <row r="176" spans="1:15" x14ac:dyDescent="0.25">
      <c r="A176" s="12">
        <v>3604</v>
      </c>
      <c r="B176" s="2" t="s">
        <v>33</v>
      </c>
      <c r="C176" s="2" t="s">
        <v>19</v>
      </c>
      <c r="D176" s="2" t="s">
        <v>29</v>
      </c>
      <c r="E176" s="2" t="s">
        <v>119</v>
      </c>
      <c r="F176" s="2" t="s">
        <v>6</v>
      </c>
      <c r="G176" s="2" t="s">
        <v>3</v>
      </c>
      <c r="H176" s="3">
        <v>1621.46</v>
      </c>
    </row>
    <row r="177" spans="1:10" x14ac:dyDescent="0.25">
      <c r="A177" s="12">
        <v>7873</v>
      </c>
      <c r="B177" s="2" t="s">
        <v>31</v>
      </c>
      <c r="C177" s="2" t="s">
        <v>315</v>
      </c>
      <c r="D177" s="2"/>
      <c r="E177" s="2" t="s">
        <v>119</v>
      </c>
      <c r="F177" s="2" t="s">
        <v>6</v>
      </c>
      <c r="G177" s="2" t="s">
        <v>3</v>
      </c>
      <c r="H177" s="3">
        <v>70</v>
      </c>
    </row>
    <row r="178" spans="1:10" x14ac:dyDescent="0.25">
      <c r="A178" s="12">
        <v>1662</v>
      </c>
      <c r="B178" s="2" t="s">
        <v>50</v>
      </c>
      <c r="C178" s="2" t="s">
        <v>23</v>
      </c>
      <c r="D178" s="2" t="s">
        <v>51</v>
      </c>
      <c r="E178" s="2" t="s">
        <v>119</v>
      </c>
      <c r="F178" s="2" t="s">
        <v>6</v>
      </c>
      <c r="G178" s="2" t="s">
        <v>4</v>
      </c>
      <c r="H178" s="3">
        <v>555</v>
      </c>
    </row>
    <row r="179" spans="1:10" x14ac:dyDescent="0.25">
      <c r="A179" s="12">
        <v>214</v>
      </c>
      <c r="B179" s="2" t="s">
        <v>30</v>
      </c>
      <c r="C179" s="2" t="s">
        <v>24</v>
      </c>
      <c r="D179" s="2" t="s">
        <v>52</v>
      </c>
      <c r="E179" s="2" t="s">
        <v>119</v>
      </c>
      <c r="F179" s="2" t="s">
        <v>6</v>
      </c>
      <c r="G179" s="2" t="s">
        <v>4</v>
      </c>
      <c r="H179" s="3">
        <v>1000</v>
      </c>
    </row>
    <row r="180" spans="1:10" x14ac:dyDescent="0.25">
      <c r="A180" s="12">
        <v>223</v>
      </c>
      <c r="B180" s="2" t="s">
        <v>30</v>
      </c>
      <c r="C180" s="2" t="s">
        <v>77</v>
      </c>
      <c r="D180" s="2" t="s">
        <v>78</v>
      </c>
      <c r="E180" s="2" t="s">
        <v>119</v>
      </c>
      <c r="F180" s="2" t="s">
        <v>6</v>
      </c>
      <c r="G180" s="2" t="s">
        <v>3</v>
      </c>
      <c r="H180" s="3">
        <v>305</v>
      </c>
    </row>
    <row r="181" spans="1:10" x14ac:dyDescent="0.25">
      <c r="A181" s="12">
        <v>368</v>
      </c>
      <c r="B181" s="2" t="s">
        <v>30</v>
      </c>
      <c r="C181" s="2" t="s">
        <v>79</v>
      </c>
      <c r="D181" s="2" t="s">
        <v>80</v>
      </c>
      <c r="E181" s="2" t="s">
        <v>119</v>
      </c>
      <c r="F181" s="2" t="s">
        <v>6</v>
      </c>
      <c r="G181" s="2" t="s">
        <v>3</v>
      </c>
      <c r="H181" s="3">
        <v>750</v>
      </c>
    </row>
    <row r="182" spans="1:10" ht="30" x14ac:dyDescent="0.25">
      <c r="A182" s="12">
        <v>323</v>
      </c>
      <c r="B182" s="2" t="s">
        <v>30</v>
      </c>
      <c r="C182" s="4" t="s">
        <v>85</v>
      </c>
      <c r="D182" s="4" t="s">
        <v>86</v>
      </c>
      <c r="E182" s="2" t="s">
        <v>119</v>
      </c>
      <c r="F182" s="2" t="s">
        <v>6</v>
      </c>
      <c r="G182" s="2" t="s">
        <v>3</v>
      </c>
      <c r="H182" s="3">
        <v>1850</v>
      </c>
    </row>
    <row r="183" spans="1:10" x14ac:dyDescent="0.25">
      <c r="A183" s="12">
        <v>7756</v>
      </c>
      <c r="B183" s="2" t="s">
        <v>31</v>
      </c>
      <c r="C183" s="2" t="s">
        <v>316</v>
      </c>
      <c r="D183" s="2"/>
      <c r="E183" s="2" t="s">
        <v>119</v>
      </c>
      <c r="F183" s="2" t="s">
        <v>6</v>
      </c>
      <c r="G183" s="2" t="s">
        <v>3</v>
      </c>
      <c r="H183" s="3">
        <v>150</v>
      </c>
    </row>
    <row r="184" spans="1:10" ht="30" x14ac:dyDescent="0.25">
      <c r="A184" s="12">
        <v>3509</v>
      </c>
      <c r="B184" s="2" t="s">
        <v>33</v>
      </c>
      <c r="C184" s="4" t="s">
        <v>327</v>
      </c>
      <c r="D184" s="2" t="s">
        <v>108</v>
      </c>
      <c r="E184" s="2" t="s">
        <v>119</v>
      </c>
      <c r="F184" s="2" t="s">
        <v>6</v>
      </c>
      <c r="G184" s="2" t="s">
        <v>3</v>
      </c>
      <c r="H184" s="3">
        <v>200</v>
      </c>
    </row>
    <row r="185" spans="1:10" x14ac:dyDescent="0.25">
      <c r="A185" s="12">
        <v>115</v>
      </c>
      <c r="B185" s="2" t="s">
        <v>30</v>
      </c>
      <c r="C185" s="2" t="s">
        <v>118</v>
      </c>
      <c r="D185" s="2" t="s">
        <v>29</v>
      </c>
      <c r="E185" s="2" t="s">
        <v>119</v>
      </c>
      <c r="F185" s="2" t="s">
        <v>6</v>
      </c>
      <c r="G185" s="2" t="s">
        <v>3</v>
      </c>
      <c r="H185" s="3">
        <v>1225</v>
      </c>
      <c r="I185" s="9" t="s">
        <v>113</v>
      </c>
      <c r="J185" s="14">
        <f>SUM(H114:H185)</f>
        <v>91279.17</v>
      </c>
    </row>
    <row r="186" spans="1:10" x14ac:dyDescent="0.25">
      <c r="A186" s="12">
        <v>175</v>
      </c>
      <c r="B186" s="2" t="s">
        <v>30</v>
      </c>
      <c r="C186" s="2" t="s">
        <v>123</v>
      </c>
      <c r="D186" s="2" t="s">
        <v>29</v>
      </c>
      <c r="E186" s="2" t="s">
        <v>119</v>
      </c>
      <c r="F186" s="2" t="s">
        <v>6</v>
      </c>
      <c r="G186" s="2" t="s">
        <v>2</v>
      </c>
      <c r="H186" s="3">
        <v>880</v>
      </c>
    </row>
    <row r="187" spans="1:10" x14ac:dyDescent="0.25">
      <c r="A187" s="12">
        <v>205</v>
      </c>
      <c r="B187" s="2" t="s">
        <v>30</v>
      </c>
      <c r="C187" s="2" t="s">
        <v>124</v>
      </c>
      <c r="D187" s="2" t="s">
        <v>125</v>
      </c>
      <c r="E187" s="2" t="s">
        <v>119</v>
      </c>
      <c r="F187" s="2" t="s">
        <v>6</v>
      </c>
      <c r="G187" s="2" t="s">
        <v>3</v>
      </c>
      <c r="H187" s="3">
        <v>1123</v>
      </c>
    </row>
    <row r="188" spans="1:10" x14ac:dyDescent="0.25">
      <c r="A188" s="12">
        <v>10</v>
      </c>
      <c r="B188" s="2" t="s">
        <v>30</v>
      </c>
      <c r="C188" s="2" t="s">
        <v>126</v>
      </c>
      <c r="D188" s="2" t="s">
        <v>127</v>
      </c>
      <c r="E188" s="2" t="s">
        <v>119</v>
      </c>
      <c r="F188" s="2" t="s">
        <v>6</v>
      </c>
      <c r="G188" s="2" t="s">
        <v>3</v>
      </c>
      <c r="H188" s="3">
        <v>435</v>
      </c>
    </row>
    <row r="189" spans="1:10" x14ac:dyDescent="0.25">
      <c r="A189" s="12">
        <v>331</v>
      </c>
      <c r="B189" s="2" t="s">
        <v>30</v>
      </c>
      <c r="C189" s="2" t="s">
        <v>21</v>
      </c>
      <c r="D189" s="2" t="s">
        <v>128</v>
      </c>
      <c r="E189" s="2" t="s">
        <v>119</v>
      </c>
      <c r="F189" s="2" t="s">
        <v>6</v>
      </c>
      <c r="G189" s="2" t="s">
        <v>3</v>
      </c>
      <c r="H189" s="3">
        <v>1350</v>
      </c>
    </row>
    <row r="190" spans="1:10" x14ac:dyDescent="0.25">
      <c r="A190" s="12">
        <v>196</v>
      </c>
      <c r="B190" s="2" t="s">
        <v>30</v>
      </c>
      <c r="C190" s="4" t="s">
        <v>148</v>
      </c>
      <c r="D190" s="2" t="s">
        <v>149</v>
      </c>
      <c r="E190" s="2" t="s">
        <v>119</v>
      </c>
      <c r="F190" s="2" t="s">
        <v>6</v>
      </c>
      <c r="G190" s="2" t="s">
        <v>3</v>
      </c>
      <c r="H190" s="3">
        <v>382</v>
      </c>
    </row>
    <row r="191" spans="1:10" x14ac:dyDescent="0.25">
      <c r="A191" s="12">
        <v>283</v>
      </c>
      <c r="B191" s="2" t="s">
        <v>30</v>
      </c>
      <c r="C191" s="4" t="s">
        <v>150</v>
      </c>
      <c r="D191" s="2" t="s">
        <v>151</v>
      </c>
      <c r="E191" s="2" t="s">
        <v>119</v>
      </c>
      <c r="F191" s="2" t="s">
        <v>6</v>
      </c>
      <c r="G191" s="2" t="s">
        <v>3</v>
      </c>
      <c r="H191" s="3">
        <v>711.7</v>
      </c>
    </row>
    <row r="192" spans="1:10" x14ac:dyDescent="0.25">
      <c r="A192" s="12">
        <v>3567</v>
      </c>
      <c r="B192" s="2" t="s">
        <v>33</v>
      </c>
      <c r="C192" s="4" t="s">
        <v>328</v>
      </c>
      <c r="D192" s="2" t="s">
        <v>29</v>
      </c>
      <c r="E192" s="2" t="s">
        <v>119</v>
      </c>
      <c r="F192" s="2" t="s">
        <v>6</v>
      </c>
      <c r="G192" s="2" t="s">
        <v>4</v>
      </c>
      <c r="H192" s="3">
        <v>200</v>
      </c>
    </row>
    <row r="193" spans="1:17" ht="30" x14ac:dyDescent="0.25">
      <c r="A193" s="12">
        <v>3517</v>
      </c>
      <c r="B193" s="2" t="s">
        <v>33</v>
      </c>
      <c r="C193" s="4" t="s">
        <v>329</v>
      </c>
      <c r="D193" s="2" t="s">
        <v>29</v>
      </c>
      <c r="E193" s="2" t="s">
        <v>119</v>
      </c>
      <c r="F193" s="2" t="s">
        <v>6</v>
      </c>
      <c r="G193" s="2" t="s">
        <v>3</v>
      </c>
      <c r="H193" s="3">
        <v>1000</v>
      </c>
    </row>
    <row r="194" spans="1:17" x14ac:dyDescent="0.25">
      <c r="A194" s="12">
        <v>97</v>
      </c>
      <c r="B194" s="2" t="s">
        <v>30</v>
      </c>
      <c r="C194" s="4" t="s">
        <v>165</v>
      </c>
      <c r="D194" s="2" t="s">
        <v>166</v>
      </c>
      <c r="E194" s="2" t="s">
        <v>119</v>
      </c>
      <c r="F194" s="2" t="s">
        <v>6</v>
      </c>
      <c r="G194" s="2" t="s">
        <v>3</v>
      </c>
      <c r="H194" s="3">
        <v>43</v>
      </c>
    </row>
    <row r="195" spans="1:17" x14ac:dyDescent="0.25">
      <c r="A195" s="12">
        <v>8063</v>
      </c>
      <c r="B195" s="2" t="s">
        <v>31</v>
      </c>
      <c r="C195" s="4" t="s">
        <v>317</v>
      </c>
      <c r="D195" s="2" t="s">
        <v>112</v>
      </c>
      <c r="E195" s="2" t="s">
        <v>119</v>
      </c>
      <c r="F195" s="2" t="s">
        <v>6</v>
      </c>
      <c r="G195" s="2" t="s">
        <v>10</v>
      </c>
      <c r="H195" s="3">
        <v>200</v>
      </c>
    </row>
    <row r="196" spans="1:17" x14ac:dyDescent="0.25">
      <c r="A196" s="12">
        <v>335</v>
      </c>
      <c r="B196" s="2" t="s">
        <v>30</v>
      </c>
      <c r="C196" s="4" t="s">
        <v>21</v>
      </c>
      <c r="D196" s="2" t="s">
        <v>177</v>
      </c>
      <c r="E196" s="2" t="s">
        <v>119</v>
      </c>
      <c r="F196" s="2" t="s">
        <v>6</v>
      </c>
      <c r="G196" s="2" t="s">
        <v>9</v>
      </c>
      <c r="H196" s="3">
        <v>93</v>
      </c>
    </row>
    <row r="197" spans="1:17" x14ac:dyDescent="0.25">
      <c r="A197" s="12"/>
      <c r="B197" s="2" t="s">
        <v>31</v>
      </c>
      <c r="C197" s="4" t="s">
        <v>318</v>
      </c>
      <c r="D197" s="2" t="s">
        <v>196</v>
      </c>
      <c r="E197" s="2" t="s">
        <v>119</v>
      </c>
      <c r="F197" s="2" t="s">
        <v>6</v>
      </c>
      <c r="G197" s="2" t="s">
        <v>11</v>
      </c>
      <c r="H197" s="3">
        <v>100</v>
      </c>
      <c r="I197" s="14" t="s">
        <v>197</v>
      </c>
      <c r="J197" s="14">
        <v>172244.34</v>
      </c>
    </row>
    <row r="198" spans="1:17" x14ac:dyDescent="0.25">
      <c r="A198" s="12">
        <v>143</v>
      </c>
      <c r="B198" s="2" t="s">
        <v>30</v>
      </c>
      <c r="C198" s="4" t="s">
        <v>7</v>
      </c>
      <c r="D198" s="2" t="s">
        <v>212</v>
      </c>
      <c r="E198" s="2" t="s">
        <v>119</v>
      </c>
      <c r="F198" s="2" t="s">
        <v>6</v>
      </c>
      <c r="G198" s="2" t="s">
        <v>3</v>
      </c>
      <c r="H198" s="3">
        <v>400</v>
      </c>
    </row>
    <row r="199" spans="1:17" x14ac:dyDescent="0.25">
      <c r="A199" s="12">
        <v>7512</v>
      </c>
      <c r="B199" s="2" t="s">
        <v>31</v>
      </c>
      <c r="C199" s="4" t="s">
        <v>320</v>
      </c>
      <c r="D199" s="2" t="s">
        <v>112</v>
      </c>
      <c r="E199" s="2" t="s">
        <v>255</v>
      </c>
      <c r="F199" s="2" t="s">
        <v>6</v>
      </c>
      <c r="G199" s="2" t="s">
        <v>11</v>
      </c>
      <c r="H199" s="3">
        <v>100</v>
      </c>
    </row>
    <row r="200" spans="1:17" x14ac:dyDescent="0.25">
      <c r="A200" s="12">
        <v>7511</v>
      </c>
      <c r="B200" s="2" t="s">
        <v>31</v>
      </c>
      <c r="C200" s="4" t="s">
        <v>321</v>
      </c>
      <c r="D200" s="2" t="s">
        <v>112</v>
      </c>
      <c r="E200" s="2" t="s">
        <v>255</v>
      </c>
      <c r="F200" s="2" t="s">
        <v>6</v>
      </c>
      <c r="G200" s="2" t="s">
        <v>11</v>
      </c>
      <c r="H200" s="3">
        <v>100</v>
      </c>
    </row>
    <row r="201" spans="1:17" x14ac:dyDescent="0.25">
      <c r="A201" s="13">
        <v>174</v>
      </c>
      <c r="B201" s="29" t="s">
        <v>30</v>
      </c>
      <c r="C201" s="30" t="s">
        <v>260</v>
      </c>
      <c r="D201" s="29" t="s">
        <v>261</v>
      </c>
      <c r="E201" s="29" t="s">
        <v>255</v>
      </c>
      <c r="F201" s="29" t="s">
        <v>6</v>
      </c>
      <c r="G201" s="29" t="s">
        <v>3</v>
      </c>
      <c r="H201" s="1">
        <v>150</v>
      </c>
    </row>
    <row r="202" spans="1:17" ht="30" x14ac:dyDescent="0.25">
      <c r="B202" s="29" t="s">
        <v>33</v>
      </c>
      <c r="C202" s="30" t="s">
        <v>299</v>
      </c>
      <c r="D202" s="29" t="s">
        <v>29</v>
      </c>
      <c r="E202" t="s">
        <v>255</v>
      </c>
      <c r="F202" s="30" t="s">
        <v>6</v>
      </c>
      <c r="G202" s="29" t="s">
        <v>3</v>
      </c>
      <c r="H202" s="1">
        <v>200</v>
      </c>
      <c r="I202" s="9" t="s">
        <v>300</v>
      </c>
      <c r="J202" s="14">
        <v>254219.09</v>
      </c>
      <c r="K202" s="1">
        <v>258346.64</v>
      </c>
      <c r="L202" s="22">
        <f>SUM(J202,-K202,)</f>
        <v>-4127.5500000000175</v>
      </c>
      <c r="M202" s="17">
        <v>7600</v>
      </c>
      <c r="N202" s="9">
        <v>3472.45</v>
      </c>
      <c r="O202" s="26" t="s">
        <v>297</v>
      </c>
      <c r="P202" s="1"/>
      <c r="Q202" s="1"/>
    </row>
    <row r="203" spans="1:17" x14ac:dyDescent="0.25">
      <c r="B203" s="29" t="s">
        <v>30</v>
      </c>
      <c r="C203" s="30" t="s">
        <v>334</v>
      </c>
      <c r="D203" s="29" t="s">
        <v>335</v>
      </c>
      <c r="E203" t="s">
        <v>255</v>
      </c>
      <c r="F203" s="2" t="s">
        <v>6</v>
      </c>
      <c r="G203" s="29" t="s">
        <v>3</v>
      </c>
      <c r="H203" s="1">
        <v>250</v>
      </c>
    </row>
    <row r="204" spans="1:17" x14ac:dyDescent="0.25">
      <c r="A204" s="13">
        <v>8123</v>
      </c>
      <c r="B204" t="s">
        <v>31</v>
      </c>
      <c r="C204" t="s">
        <v>312</v>
      </c>
      <c r="E204" t="s">
        <v>120</v>
      </c>
      <c r="F204" s="2" t="s">
        <v>107</v>
      </c>
      <c r="G204" s="29" t="s">
        <v>3</v>
      </c>
      <c r="H204" s="1">
        <v>102</v>
      </c>
    </row>
    <row r="205" spans="1:17" x14ac:dyDescent="0.25">
      <c r="E205">
        <v>22</v>
      </c>
      <c r="F205" s="29" t="s">
        <v>49</v>
      </c>
      <c r="G205" s="29" t="s">
        <v>3</v>
      </c>
      <c r="H205" s="1">
        <v>100</v>
      </c>
      <c r="J205" s="23" t="s">
        <v>244</v>
      </c>
      <c r="K205" s="23" t="s">
        <v>245</v>
      </c>
      <c r="L205" s="24" t="s">
        <v>283</v>
      </c>
      <c r="M205" s="24" t="s">
        <v>282</v>
      </c>
      <c r="N205" s="24" t="s">
        <v>337</v>
      </c>
    </row>
    <row r="206" spans="1:17" x14ac:dyDescent="0.25">
      <c r="I206" s="16"/>
      <c r="J206" s="15">
        <v>262579.09000000003</v>
      </c>
      <c r="K206" s="19">
        <v>258346.64</v>
      </c>
      <c r="L206" s="19">
        <f>SUM(J206,-K206,)</f>
        <v>4232.4500000000116</v>
      </c>
      <c r="M206" s="31">
        <v>1600</v>
      </c>
      <c r="N206" s="19">
        <f>SUM(L206:M206)</f>
        <v>5832.4500000000116</v>
      </c>
    </row>
    <row r="207" spans="1:17" x14ac:dyDescent="0.25">
      <c r="A207" s="13">
        <v>3596</v>
      </c>
      <c r="B207" t="s">
        <v>33</v>
      </c>
      <c r="C207" t="s">
        <v>406</v>
      </c>
      <c r="D207" t="s">
        <v>29</v>
      </c>
      <c r="E207">
        <v>18</v>
      </c>
      <c r="F207" t="s">
        <v>407</v>
      </c>
      <c r="H207" s="1">
        <v>500</v>
      </c>
    </row>
    <row r="208" spans="1:17" x14ac:dyDescent="0.25">
      <c r="A208" s="13">
        <v>219</v>
      </c>
      <c r="B208" t="s">
        <v>30</v>
      </c>
      <c r="C208" t="s">
        <v>408</v>
      </c>
      <c r="D208" t="s">
        <v>75</v>
      </c>
      <c r="E208">
        <v>6</v>
      </c>
      <c r="F208" s="2" t="s">
        <v>76</v>
      </c>
      <c r="G208" t="s">
        <v>2</v>
      </c>
      <c r="H208" s="1">
        <v>1305</v>
      </c>
    </row>
    <row r="209" spans="2:12" ht="60" x14ac:dyDescent="0.25">
      <c r="B209" t="s">
        <v>30</v>
      </c>
      <c r="C209" s="60" t="s">
        <v>409</v>
      </c>
      <c r="D209" t="s">
        <v>75</v>
      </c>
      <c r="E209">
        <v>6</v>
      </c>
      <c r="F209" s="2" t="s">
        <v>76</v>
      </c>
      <c r="G209" t="s">
        <v>2</v>
      </c>
      <c r="H209" s="1">
        <v>1217</v>
      </c>
    </row>
    <row r="210" spans="2:12" x14ac:dyDescent="0.25">
      <c r="B210" t="s">
        <v>30</v>
      </c>
      <c r="C210" t="s">
        <v>410</v>
      </c>
      <c r="D210" t="s">
        <v>75</v>
      </c>
      <c r="E210">
        <v>6</v>
      </c>
      <c r="F210" s="2" t="s">
        <v>76</v>
      </c>
      <c r="G210" t="s">
        <v>2</v>
      </c>
      <c r="H210" s="1">
        <v>395</v>
      </c>
    </row>
    <row r="211" spans="2:12" x14ac:dyDescent="0.25">
      <c r="B211" t="s">
        <v>30</v>
      </c>
      <c r="C211" t="s">
        <v>411</v>
      </c>
      <c r="D211" t="s">
        <v>29</v>
      </c>
      <c r="E211">
        <v>24</v>
      </c>
      <c r="F211" t="s">
        <v>54</v>
      </c>
      <c r="G211" t="s">
        <v>2</v>
      </c>
      <c r="H211" s="1">
        <v>1160</v>
      </c>
      <c r="J211" s="1">
        <v>268756.09000000003</v>
      </c>
      <c r="K211" s="1">
        <v>258346.64</v>
      </c>
      <c r="L211" s="1">
        <f>SUM(J211,-K211,)</f>
        <v>10409.450000000012</v>
      </c>
    </row>
    <row r="212" spans="2:12" x14ac:dyDescent="0.25">
      <c r="H212" s="1">
        <f>SUM(H2:H211)</f>
        <v>267156.08999999997</v>
      </c>
    </row>
    <row r="213" spans="2:12" x14ac:dyDescent="0.25">
      <c r="G213" s="61"/>
      <c r="H213" s="62">
        <v>1600</v>
      </c>
      <c r="I213" s="63" t="s">
        <v>412</v>
      </c>
    </row>
    <row r="214" spans="2:12" x14ac:dyDescent="0.25">
      <c r="H214" s="1">
        <f>SUM(H212:H213)</f>
        <v>268756.08999999997</v>
      </c>
    </row>
  </sheetData>
  <sortState xmlns:xlrd2="http://schemas.microsoft.com/office/spreadsheetml/2017/richdata2" ref="A2:O206">
    <sortCondition ref="E2:E2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F599-3D70-432A-8EC5-9856F24BB459}">
  <sheetPr filterMode="1"/>
  <dimension ref="A1:K57"/>
  <sheetViews>
    <sheetView tabSelected="1" topLeftCell="A5" workbookViewId="0">
      <selection activeCell="G7" sqref="G7"/>
    </sheetView>
  </sheetViews>
  <sheetFormatPr defaultRowHeight="18.75" x14ac:dyDescent="0.3"/>
  <cols>
    <col min="1" max="1" width="3.85546875" style="56" bestFit="1" customWidth="1"/>
    <col min="2" max="2" width="59.7109375" style="34" customWidth="1"/>
    <col min="3" max="3" width="11.140625" style="50" bestFit="1" customWidth="1"/>
    <col min="4" max="4" width="11.28515625" style="50" hidden="1" customWidth="1"/>
    <col min="5" max="5" width="12.28515625" style="51" hidden="1" customWidth="1"/>
    <col min="6" max="6" width="10.140625" style="52" bestFit="1" customWidth="1"/>
    <col min="7" max="7" width="9.140625" customWidth="1"/>
    <col min="8" max="8" width="17.7109375" style="58" customWidth="1"/>
    <col min="9" max="9" width="13.42578125" customWidth="1"/>
    <col min="10" max="10" width="12.85546875" style="17" bestFit="1" customWidth="1"/>
    <col min="11" max="11" width="8" hidden="1" customWidth="1"/>
  </cols>
  <sheetData>
    <row r="1" spans="1:11" ht="30" x14ac:dyDescent="0.25">
      <c r="A1" s="57" t="s">
        <v>399</v>
      </c>
      <c r="B1" s="35" t="s">
        <v>41</v>
      </c>
      <c r="C1" s="42" t="s">
        <v>391</v>
      </c>
      <c r="D1" s="42" t="s">
        <v>392</v>
      </c>
      <c r="E1" s="43" t="s">
        <v>393</v>
      </c>
      <c r="F1" s="44" t="s">
        <v>394</v>
      </c>
      <c r="G1" s="9" t="s">
        <v>395</v>
      </c>
      <c r="I1" s="24" t="s">
        <v>413</v>
      </c>
      <c r="J1" s="64" t="s">
        <v>414</v>
      </c>
    </row>
    <row r="2" spans="1:11" ht="54" x14ac:dyDescent="0.25">
      <c r="A2" s="55">
        <v>1</v>
      </c>
      <c r="B2" s="36" t="s">
        <v>390</v>
      </c>
      <c r="C2" s="45">
        <v>8000</v>
      </c>
      <c r="D2" s="45">
        <v>8000</v>
      </c>
      <c r="E2" s="46">
        <f>SUM(C2,-D2,)</f>
        <v>0</v>
      </c>
      <c r="F2" s="47">
        <f>D2</f>
        <v>8000</v>
      </c>
      <c r="G2">
        <f>PRODUCT(F2*100/C2,)</f>
        <v>100</v>
      </c>
      <c r="I2">
        <f>F2*100/C2</f>
        <v>100</v>
      </c>
      <c r="J2" s="18"/>
    </row>
    <row r="3" spans="1:11" ht="108" x14ac:dyDescent="0.25">
      <c r="A3" s="55">
        <v>2</v>
      </c>
      <c r="B3" s="36" t="s">
        <v>402</v>
      </c>
      <c r="C3" s="45">
        <v>15000</v>
      </c>
      <c r="D3" s="45">
        <v>12330</v>
      </c>
      <c r="E3" s="46">
        <f t="shared" ref="E3:E56" si="0">SUM(C3,-D3,)</f>
        <v>2670</v>
      </c>
      <c r="F3" s="47">
        <v>15000</v>
      </c>
      <c r="G3">
        <f>PRODUCT(F3*100/C3,)</f>
        <v>100</v>
      </c>
      <c r="I3">
        <f t="shared" ref="I3:I56" si="1">F3*100/C3</f>
        <v>100</v>
      </c>
      <c r="J3" s="18">
        <v>5000</v>
      </c>
    </row>
    <row r="4" spans="1:11" ht="54" x14ac:dyDescent="0.25">
      <c r="A4" s="55">
        <v>3</v>
      </c>
      <c r="B4" s="36" t="s">
        <v>401</v>
      </c>
      <c r="C4" s="45">
        <v>15000</v>
      </c>
      <c r="D4" s="45">
        <v>5250</v>
      </c>
      <c r="E4" s="46">
        <f t="shared" si="0"/>
        <v>9750</v>
      </c>
      <c r="F4" s="47">
        <v>15000</v>
      </c>
      <c r="G4">
        <f t="shared" ref="G4:G56" si="2">PRODUCT(F4*100/C4,)</f>
        <v>100</v>
      </c>
      <c r="H4" s="32" t="s">
        <v>404</v>
      </c>
      <c r="I4">
        <f t="shared" si="1"/>
        <v>100</v>
      </c>
      <c r="J4" s="18">
        <v>2000</v>
      </c>
    </row>
    <row r="5" spans="1:11" ht="54.75" x14ac:dyDescent="0.25">
      <c r="A5" s="55">
        <v>4</v>
      </c>
      <c r="B5" s="37" t="s">
        <v>400</v>
      </c>
      <c r="C5" s="45">
        <v>5000</v>
      </c>
      <c r="D5" s="45"/>
      <c r="E5" s="46">
        <f t="shared" si="0"/>
        <v>5000</v>
      </c>
      <c r="F5" s="47">
        <v>5000</v>
      </c>
      <c r="G5">
        <f t="shared" si="2"/>
        <v>100</v>
      </c>
      <c r="H5" s="58" t="s">
        <v>405</v>
      </c>
      <c r="I5">
        <f t="shared" si="1"/>
        <v>100</v>
      </c>
      <c r="J5" s="18"/>
    </row>
    <row r="6" spans="1:11" ht="126" hidden="1" x14ac:dyDescent="0.25">
      <c r="A6" s="53">
        <v>5</v>
      </c>
      <c r="B6" s="38" t="s">
        <v>388</v>
      </c>
      <c r="C6" s="40">
        <v>15000</v>
      </c>
      <c r="D6" s="40">
        <v>300</v>
      </c>
      <c r="E6" s="46">
        <f t="shared" si="0"/>
        <v>14700</v>
      </c>
      <c r="F6" s="47">
        <f>D6</f>
        <v>300</v>
      </c>
      <c r="G6">
        <f t="shared" si="2"/>
        <v>2</v>
      </c>
      <c r="I6">
        <f t="shared" si="1"/>
        <v>2</v>
      </c>
      <c r="J6" s="18">
        <v>3000</v>
      </c>
      <c r="K6">
        <f>C6*65/100</f>
        <v>9750</v>
      </c>
    </row>
    <row r="7" spans="1:11" ht="108" x14ac:dyDescent="0.25">
      <c r="A7" s="53">
        <v>6</v>
      </c>
      <c r="B7" s="38" t="s">
        <v>389</v>
      </c>
      <c r="C7" s="40">
        <v>8000</v>
      </c>
      <c r="D7" s="40">
        <v>13112</v>
      </c>
      <c r="E7" s="46">
        <f t="shared" si="0"/>
        <v>-5112</v>
      </c>
      <c r="F7" s="47">
        <v>8000</v>
      </c>
      <c r="G7">
        <f t="shared" si="2"/>
        <v>100</v>
      </c>
      <c r="I7">
        <f t="shared" si="1"/>
        <v>100</v>
      </c>
      <c r="J7" s="18"/>
    </row>
    <row r="8" spans="1:11" ht="108" x14ac:dyDescent="0.25">
      <c r="A8" s="53">
        <v>7</v>
      </c>
      <c r="B8" s="38" t="s">
        <v>339</v>
      </c>
      <c r="C8" s="40">
        <v>2500</v>
      </c>
      <c r="D8" s="40">
        <v>6970</v>
      </c>
      <c r="E8" s="46">
        <f t="shared" si="0"/>
        <v>-4470</v>
      </c>
      <c r="F8" s="47">
        <v>2500</v>
      </c>
      <c r="G8">
        <f t="shared" si="2"/>
        <v>100</v>
      </c>
      <c r="I8">
        <f t="shared" si="1"/>
        <v>100</v>
      </c>
      <c r="J8" s="18"/>
    </row>
    <row r="9" spans="1:11" ht="90" hidden="1" x14ac:dyDescent="0.25">
      <c r="A9" s="54">
        <v>8</v>
      </c>
      <c r="B9" s="39" t="s">
        <v>340</v>
      </c>
      <c r="C9" s="41">
        <v>5000</v>
      </c>
      <c r="D9" s="41"/>
      <c r="E9" s="48">
        <f t="shared" si="0"/>
        <v>5000</v>
      </c>
      <c r="F9" s="49">
        <f t="shared" ref="F9:F14" si="3">D9</f>
        <v>0</v>
      </c>
      <c r="G9" s="33">
        <f t="shared" si="2"/>
        <v>0</v>
      </c>
      <c r="I9">
        <f t="shared" si="1"/>
        <v>0</v>
      </c>
      <c r="J9" s="18">
        <v>3000</v>
      </c>
      <c r="K9">
        <f t="shared" ref="K9:K13" si="4">C9*65/100</f>
        <v>3250</v>
      </c>
    </row>
    <row r="10" spans="1:11" ht="90" hidden="1" x14ac:dyDescent="0.25">
      <c r="A10" s="53">
        <v>9</v>
      </c>
      <c r="B10" s="38" t="s">
        <v>341</v>
      </c>
      <c r="C10" s="40">
        <v>15000</v>
      </c>
      <c r="D10" s="40">
        <v>1670</v>
      </c>
      <c r="E10" s="46">
        <f t="shared" si="0"/>
        <v>13330</v>
      </c>
      <c r="F10" s="47">
        <f t="shared" si="3"/>
        <v>1670</v>
      </c>
      <c r="G10">
        <f t="shared" si="2"/>
        <v>11.133333333333333</v>
      </c>
      <c r="I10">
        <f t="shared" si="1"/>
        <v>11.133333333333333</v>
      </c>
      <c r="J10" s="18">
        <v>6000</v>
      </c>
      <c r="K10">
        <f t="shared" si="4"/>
        <v>9750</v>
      </c>
    </row>
    <row r="11" spans="1:11" ht="126" hidden="1" x14ac:dyDescent="0.25">
      <c r="A11" s="53">
        <v>10</v>
      </c>
      <c r="B11" s="38" t="s">
        <v>342</v>
      </c>
      <c r="C11" s="40">
        <v>8000</v>
      </c>
      <c r="D11" s="40">
        <v>2005.04</v>
      </c>
      <c r="E11" s="46">
        <f t="shared" si="0"/>
        <v>5994.96</v>
      </c>
      <c r="F11" s="47">
        <f t="shared" si="3"/>
        <v>2005.04</v>
      </c>
      <c r="G11">
        <f t="shared" si="2"/>
        <v>25.062999999999999</v>
      </c>
      <c r="I11">
        <f t="shared" si="1"/>
        <v>25.062999999999999</v>
      </c>
      <c r="J11" s="18">
        <v>3000</v>
      </c>
      <c r="K11">
        <f t="shared" si="4"/>
        <v>5200</v>
      </c>
    </row>
    <row r="12" spans="1:11" ht="72" hidden="1" x14ac:dyDescent="0.25">
      <c r="A12" s="53">
        <v>11</v>
      </c>
      <c r="B12" s="38" t="s">
        <v>343</v>
      </c>
      <c r="C12" s="40">
        <v>10000</v>
      </c>
      <c r="D12" s="40">
        <v>2530</v>
      </c>
      <c r="E12" s="46">
        <f t="shared" si="0"/>
        <v>7470</v>
      </c>
      <c r="F12" s="47">
        <f t="shared" si="3"/>
        <v>2530</v>
      </c>
      <c r="G12">
        <f t="shared" si="2"/>
        <v>25.3</v>
      </c>
      <c r="I12">
        <f t="shared" si="1"/>
        <v>25.3</v>
      </c>
      <c r="J12" s="18">
        <v>4000</v>
      </c>
      <c r="K12">
        <f t="shared" si="4"/>
        <v>6500</v>
      </c>
    </row>
    <row r="13" spans="1:11" ht="90" hidden="1" x14ac:dyDescent="0.25">
      <c r="A13" s="54">
        <v>12</v>
      </c>
      <c r="B13" s="39" t="s">
        <v>344</v>
      </c>
      <c r="C13" s="41">
        <v>5000</v>
      </c>
      <c r="D13" s="41"/>
      <c r="E13" s="48">
        <f t="shared" si="0"/>
        <v>5000</v>
      </c>
      <c r="F13" s="49">
        <f t="shared" si="3"/>
        <v>0</v>
      </c>
      <c r="G13" s="33">
        <f t="shared" si="2"/>
        <v>0</v>
      </c>
      <c r="I13">
        <f t="shared" si="1"/>
        <v>0</v>
      </c>
      <c r="J13" s="18">
        <v>3000</v>
      </c>
      <c r="K13">
        <f t="shared" si="4"/>
        <v>3250</v>
      </c>
    </row>
    <row r="14" spans="1:11" ht="126" hidden="1" x14ac:dyDescent="0.25">
      <c r="A14" s="53">
        <v>13</v>
      </c>
      <c r="B14" s="38" t="s">
        <v>345</v>
      </c>
      <c r="C14" s="40">
        <v>15000</v>
      </c>
      <c r="D14" s="40">
        <v>8035</v>
      </c>
      <c r="E14" s="46">
        <f t="shared" si="0"/>
        <v>6965</v>
      </c>
      <c r="F14" s="47">
        <f t="shared" si="3"/>
        <v>8035</v>
      </c>
      <c r="G14">
        <f t="shared" si="2"/>
        <v>53.56666666666667</v>
      </c>
      <c r="I14">
        <f t="shared" si="1"/>
        <v>53.56666666666667</v>
      </c>
      <c r="J14" s="18">
        <v>2000</v>
      </c>
      <c r="K14">
        <f>C14*65/100</f>
        <v>9750</v>
      </c>
    </row>
    <row r="15" spans="1:11" ht="126" x14ac:dyDescent="0.25">
      <c r="A15" s="53">
        <v>14</v>
      </c>
      <c r="B15" s="38" t="s">
        <v>346</v>
      </c>
      <c r="C15" s="40">
        <v>4992</v>
      </c>
      <c r="D15" s="40">
        <v>8257.5</v>
      </c>
      <c r="E15" s="46">
        <f t="shared" si="0"/>
        <v>-3265.5</v>
      </c>
      <c r="F15" s="47">
        <v>4992</v>
      </c>
      <c r="G15">
        <f t="shared" si="2"/>
        <v>100</v>
      </c>
      <c r="I15">
        <f t="shared" si="1"/>
        <v>100</v>
      </c>
      <c r="J15" s="18"/>
    </row>
    <row r="16" spans="1:11" ht="108" hidden="1" x14ac:dyDescent="0.25">
      <c r="A16" s="54">
        <v>15</v>
      </c>
      <c r="B16" s="39" t="s">
        <v>347</v>
      </c>
      <c r="C16" s="41">
        <v>3200</v>
      </c>
      <c r="D16" s="41"/>
      <c r="E16" s="48">
        <f t="shared" si="0"/>
        <v>3200</v>
      </c>
      <c r="F16" s="49">
        <v>2000</v>
      </c>
      <c r="G16" s="33">
        <f t="shared" si="2"/>
        <v>62.5</v>
      </c>
      <c r="H16" s="58" t="s">
        <v>398</v>
      </c>
      <c r="I16">
        <f t="shared" si="1"/>
        <v>62.5</v>
      </c>
      <c r="J16" s="18"/>
    </row>
    <row r="17" spans="1:11" ht="72" hidden="1" x14ac:dyDescent="0.25">
      <c r="A17" s="53">
        <v>16</v>
      </c>
      <c r="B17" s="38" t="s">
        <v>348</v>
      </c>
      <c r="C17" s="40">
        <v>9000</v>
      </c>
      <c r="D17" s="40">
        <v>2000</v>
      </c>
      <c r="E17" s="46">
        <f t="shared" si="0"/>
        <v>7000</v>
      </c>
      <c r="F17" s="47">
        <f>D17</f>
        <v>2000</v>
      </c>
      <c r="G17">
        <f t="shared" si="2"/>
        <v>22.222222222222221</v>
      </c>
      <c r="I17">
        <f t="shared" si="1"/>
        <v>22.222222222222221</v>
      </c>
      <c r="J17" s="18">
        <v>3000</v>
      </c>
      <c r="K17">
        <f>C17*65/100</f>
        <v>5850</v>
      </c>
    </row>
    <row r="18" spans="1:11" ht="72" x14ac:dyDescent="0.25">
      <c r="A18" s="53">
        <v>17</v>
      </c>
      <c r="B18" s="38" t="s">
        <v>349</v>
      </c>
      <c r="C18" s="40">
        <v>15000</v>
      </c>
      <c r="D18" s="40">
        <v>23701.17</v>
      </c>
      <c r="E18" s="46">
        <f t="shared" si="0"/>
        <v>-8701.1699999999983</v>
      </c>
      <c r="F18" s="47">
        <v>15000</v>
      </c>
      <c r="G18">
        <f t="shared" si="2"/>
        <v>100</v>
      </c>
      <c r="I18">
        <f t="shared" si="1"/>
        <v>100</v>
      </c>
      <c r="J18" s="18"/>
    </row>
    <row r="19" spans="1:11" ht="108" x14ac:dyDescent="0.25">
      <c r="A19" s="53">
        <v>18</v>
      </c>
      <c r="B19" s="38" t="s">
        <v>350</v>
      </c>
      <c r="C19" s="40">
        <v>12000</v>
      </c>
      <c r="D19" s="40">
        <v>9908.89</v>
      </c>
      <c r="E19" s="46">
        <f t="shared" si="0"/>
        <v>2091.1100000000006</v>
      </c>
      <c r="F19" s="47">
        <f>D19</f>
        <v>9908.89</v>
      </c>
      <c r="G19">
        <f t="shared" si="2"/>
        <v>82.574083333333334</v>
      </c>
      <c r="I19">
        <f t="shared" si="1"/>
        <v>82.574083333333334</v>
      </c>
      <c r="J19" s="18"/>
    </row>
    <row r="20" spans="1:11" ht="90" hidden="1" x14ac:dyDescent="0.25">
      <c r="A20" s="53">
        <v>19</v>
      </c>
      <c r="B20" s="38" t="s">
        <v>351</v>
      </c>
      <c r="C20" s="40">
        <v>4776</v>
      </c>
      <c r="D20" s="40">
        <v>2030</v>
      </c>
      <c r="E20" s="46">
        <f t="shared" si="0"/>
        <v>2746</v>
      </c>
      <c r="F20" s="47">
        <f>D20</f>
        <v>2030</v>
      </c>
      <c r="G20">
        <f t="shared" si="2"/>
        <v>42.504187604690117</v>
      </c>
      <c r="I20">
        <f t="shared" si="1"/>
        <v>42.504187604690117</v>
      </c>
      <c r="J20" s="18">
        <v>1000</v>
      </c>
      <c r="K20">
        <f>C20*65/100</f>
        <v>3104.4</v>
      </c>
    </row>
    <row r="21" spans="1:11" ht="108" hidden="1" x14ac:dyDescent="0.25">
      <c r="A21" s="53">
        <v>20</v>
      </c>
      <c r="B21" s="38" t="s">
        <v>352</v>
      </c>
      <c r="C21" s="40">
        <v>4000</v>
      </c>
      <c r="D21" s="40">
        <v>2205</v>
      </c>
      <c r="E21" s="46">
        <f t="shared" si="0"/>
        <v>1795</v>
      </c>
      <c r="F21" s="47">
        <f>D21</f>
        <v>2205</v>
      </c>
      <c r="G21">
        <f t="shared" si="2"/>
        <v>55.125</v>
      </c>
      <c r="I21">
        <f t="shared" si="1"/>
        <v>55.125</v>
      </c>
      <c r="J21" s="18"/>
      <c r="K21">
        <f t="shared" ref="K20:K21" si="5">C21*65/100</f>
        <v>2600</v>
      </c>
    </row>
    <row r="22" spans="1:11" ht="144" x14ac:dyDescent="0.25">
      <c r="A22" s="53">
        <v>21</v>
      </c>
      <c r="B22" s="38" t="s">
        <v>353</v>
      </c>
      <c r="C22" s="40">
        <v>5500</v>
      </c>
      <c r="D22" s="40">
        <v>7348.17</v>
      </c>
      <c r="E22" s="46">
        <f t="shared" si="0"/>
        <v>-1848.17</v>
      </c>
      <c r="F22" s="47">
        <v>5500</v>
      </c>
      <c r="G22">
        <f t="shared" si="2"/>
        <v>100</v>
      </c>
      <c r="I22">
        <f t="shared" si="1"/>
        <v>100</v>
      </c>
      <c r="J22" s="18"/>
    </row>
    <row r="23" spans="1:11" ht="108" x14ac:dyDescent="0.25">
      <c r="A23" s="53">
        <v>22</v>
      </c>
      <c r="B23" s="38" t="s">
        <v>354</v>
      </c>
      <c r="C23" s="40">
        <v>4000</v>
      </c>
      <c r="D23" s="40">
        <v>3485.5</v>
      </c>
      <c r="E23" s="46">
        <f t="shared" si="0"/>
        <v>514.5</v>
      </c>
      <c r="F23" s="47">
        <v>4000</v>
      </c>
      <c r="G23">
        <f t="shared" si="2"/>
        <v>100</v>
      </c>
      <c r="H23" s="58" t="s">
        <v>403</v>
      </c>
      <c r="I23">
        <f t="shared" si="1"/>
        <v>100</v>
      </c>
      <c r="J23" s="18"/>
    </row>
    <row r="24" spans="1:11" ht="108" hidden="1" x14ac:dyDescent="0.25">
      <c r="A24" s="54">
        <v>23</v>
      </c>
      <c r="B24" s="39" t="s">
        <v>355</v>
      </c>
      <c r="C24" s="41">
        <v>12286</v>
      </c>
      <c r="D24" s="41"/>
      <c r="E24" s="48">
        <f t="shared" si="0"/>
        <v>12286</v>
      </c>
      <c r="F24" s="49">
        <v>4000</v>
      </c>
      <c r="G24" s="33">
        <f t="shared" si="2"/>
        <v>32.557382386456126</v>
      </c>
      <c r="H24" s="58" t="s">
        <v>398</v>
      </c>
      <c r="I24">
        <f t="shared" si="1"/>
        <v>32.557382386456126</v>
      </c>
      <c r="J24" s="18">
        <v>2000</v>
      </c>
      <c r="K24">
        <f t="shared" ref="K24:K25" si="6">C24*65/100</f>
        <v>7985.9</v>
      </c>
    </row>
    <row r="25" spans="1:11" ht="90" hidden="1" x14ac:dyDescent="0.25">
      <c r="A25" s="53">
        <v>24</v>
      </c>
      <c r="B25" s="38" t="s">
        <v>356</v>
      </c>
      <c r="C25" s="40">
        <v>15000</v>
      </c>
      <c r="D25" s="40">
        <f>1350+1160</f>
        <v>2510</v>
      </c>
      <c r="E25" s="46">
        <f t="shared" si="0"/>
        <v>12490</v>
      </c>
      <c r="F25" s="47">
        <f t="shared" ref="F25:F30" si="7">D25</f>
        <v>2510</v>
      </c>
      <c r="G25">
        <f t="shared" si="2"/>
        <v>16.733333333333334</v>
      </c>
      <c r="I25">
        <f t="shared" si="1"/>
        <v>16.733333333333334</v>
      </c>
      <c r="J25" s="18">
        <v>3000</v>
      </c>
      <c r="K25">
        <f t="shared" si="6"/>
        <v>9750</v>
      </c>
    </row>
    <row r="26" spans="1:11" ht="126" x14ac:dyDescent="0.25">
      <c r="A26" s="53">
        <v>25</v>
      </c>
      <c r="B26" s="38" t="s">
        <v>357</v>
      </c>
      <c r="C26" s="40">
        <v>7500</v>
      </c>
      <c r="D26" s="40">
        <v>5085</v>
      </c>
      <c r="E26" s="46">
        <f t="shared" si="0"/>
        <v>2415</v>
      </c>
      <c r="F26" s="47">
        <f t="shared" si="7"/>
        <v>5085</v>
      </c>
      <c r="G26">
        <f t="shared" si="2"/>
        <v>67.8</v>
      </c>
      <c r="I26">
        <f t="shared" si="1"/>
        <v>67.8</v>
      </c>
      <c r="J26" s="18"/>
    </row>
    <row r="27" spans="1:11" ht="108" hidden="1" x14ac:dyDescent="0.25">
      <c r="A27" s="54">
        <v>26</v>
      </c>
      <c r="B27" s="39" t="s">
        <v>358</v>
      </c>
      <c r="C27" s="41">
        <v>15000</v>
      </c>
      <c r="D27" s="41"/>
      <c r="E27" s="48">
        <f t="shared" si="0"/>
        <v>15000</v>
      </c>
      <c r="F27" s="49">
        <f t="shared" si="7"/>
        <v>0</v>
      </c>
      <c r="G27" s="33">
        <f t="shared" si="2"/>
        <v>0</v>
      </c>
      <c r="I27">
        <f t="shared" si="1"/>
        <v>0</v>
      </c>
      <c r="J27" s="18">
        <v>3000</v>
      </c>
      <c r="K27">
        <f>C27*65/100</f>
        <v>9750</v>
      </c>
    </row>
    <row r="28" spans="1:11" ht="90" hidden="1" x14ac:dyDescent="0.25">
      <c r="A28" s="53">
        <v>27</v>
      </c>
      <c r="B28" s="38" t="s">
        <v>359</v>
      </c>
      <c r="C28" s="40">
        <v>5700</v>
      </c>
      <c r="D28" s="40">
        <v>3000</v>
      </c>
      <c r="E28" s="46">
        <f t="shared" si="0"/>
        <v>2700</v>
      </c>
      <c r="F28" s="47">
        <f t="shared" si="7"/>
        <v>3000</v>
      </c>
      <c r="G28">
        <f t="shared" si="2"/>
        <v>52.631578947368418</v>
      </c>
      <c r="I28">
        <f t="shared" si="1"/>
        <v>52.631578947368418</v>
      </c>
      <c r="J28" s="18"/>
      <c r="K28">
        <f>C28*65/100</f>
        <v>3705</v>
      </c>
    </row>
    <row r="29" spans="1:11" ht="90" hidden="1" x14ac:dyDescent="0.25">
      <c r="A29" s="54">
        <v>28</v>
      </c>
      <c r="B29" s="39" t="s">
        <v>360</v>
      </c>
      <c r="C29" s="41">
        <v>4000</v>
      </c>
      <c r="D29" s="41"/>
      <c r="E29" s="48">
        <f t="shared" si="0"/>
        <v>4000</v>
      </c>
      <c r="F29" s="49">
        <f t="shared" si="7"/>
        <v>0</v>
      </c>
      <c r="G29" s="33">
        <f t="shared" si="2"/>
        <v>0</v>
      </c>
      <c r="I29">
        <f t="shared" si="1"/>
        <v>0</v>
      </c>
      <c r="J29" s="18">
        <v>2000</v>
      </c>
      <c r="K29">
        <f>C29*65/100</f>
        <v>2600</v>
      </c>
    </row>
    <row r="30" spans="1:11" ht="126" x14ac:dyDescent="0.25">
      <c r="A30" s="53">
        <v>29</v>
      </c>
      <c r="B30" s="38" t="s">
        <v>361</v>
      </c>
      <c r="C30" s="40">
        <v>2000</v>
      </c>
      <c r="D30" s="40">
        <v>1685</v>
      </c>
      <c r="E30" s="46">
        <f t="shared" si="0"/>
        <v>315</v>
      </c>
      <c r="F30" s="47">
        <f t="shared" si="7"/>
        <v>1685</v>
      </c>
      <c r="G30">
        <f t="shared" si="2"/>
        <v>84.25</v>
      </c>
      <c r="I30">
        <f t="shared" si="1"/>
        <v>84.25</v>
      </c>
      <c r="J30" s="18"/>
    </row>
    <row r="31" spans="1:11" ht="126" x14ac:dyDescent="0.25">
      <c r="A31" s="53">
        <v>30</v>
      </c>
      <c r="B31" s="38" t="s">
        <v>362</v>
      </c>
      <c r="C31" s="40">
        <v>4750</v>
      </c>
      <c r="D31" s="40">
        <v>5089.21</v>
      </c>
      <c r="E31" s="46">
        <f t="shared" si="0"/>
        <v>-339.21000000000004</v>
      </c>
      <c r="F31" s="47">
        <v>4750</v>
      </c>
      <c r="G31">
        <f t="shared" si="2"/>
        <v>100</v>
      </c>
      <c r="I31">
        <f t="shared" si="1"/>
        <v>100</v>
      </c>
      <c r="J31" s="18"/>
    </row>
    <row r="32" spans="1:11" ht="126" hidden="1" x14ac:dyDescent="0.25">
      <c r="A32" s="53">
        <v>31</v>
      </c>
      <c r="B32" s="38" t="s">
        <v>363</v>
      </c>
      <c r="C32" s="40">
        <v>7547</v>
      </c>
      <c r="D32" s="40">
        <v>865</v>
      </c>
      <c r="E32" s="46">
        <f t="shared" si="0"/>
        <v>6682</v>
      </c>
      <c r="F32" s="47">
        <f>D32</f>
        <v>865</v>
      </c>
      <c r="G32">
        <f t="shared" si="2"/>
        <v>11.461507883927389</v>
      </c>
      <c r="I32">
        <f t="shared" si="1"/>
        <v>11.461507883927389</v>
      </c>
      <c r="J32" s="18">
        <v>3000</v>
      </c>
      <c r="K32">
        <f t="shared" ref="K32:K33" si="8">C32*65/100</f>
        <v>4905.55</v>
      </c>
    </row>
    <row r="33" spans="1:11" ht="126" hidden="1" x14ac:dyDescent="0.25">
      <c r="A33" s="53">
        <v>32</v>
      </c>
      <c r="B33" s="38" t="s">
        <v>364</v>
      </c>
      <c r="C33" s="40">
        <v>12142</v>
      </c>
      <c r="D33" s="40">
        <v>5000</v>
      </c>
      <c r="E33" s="46">
        <f t="shared" si="0"/>
        <v>7142</v>
      </c>
      <c r="F33" s="47">
        <f>D33</f>
        <v>5000</v>
      </c>
      <c r="G33">
        <f t="shared" si="2"/>
        <v>41.179377367814197</v>
      </c>
      <c r="I33">
        <f t="shared" si="1"/>
        <v>41.179377367814197</v>
      </c>
      <c r="J33" s="18">
        <v>3000</v>
      </c>
      <c r="K33">
        <f t="shared" si="8"/>
        <v>7892.3</v>
      </c>
    </row>
    <row r="34" spans="1:11" ht="144" x14ac:dyDescent="0.25">
      <c r="A34" s="53">
        <v>33</v>
      </c>
      <c r="B34" s="38" t="s">
        <v>365</v>
      </c>
      <c r="C34" s="40">
        <v>10000</v>
      </c>
      <c r="D34" s="40">
        <v>9447.24</v>
      </c>
      <c r="E34" s="46">
        <f t="shared" si="0"/>
        <v>552.76000000000022</v>
      </c>
      <c r="F34" s="47">
        <f t="shared" ref="F34:F43" si="9">D34</f>
        <v>9447.24</v>
      </c>
      <c r="G34">
        <f t="shared" si="2"/>
        <v>94.472399999999993</v>
      </c>
      <c r="I34">
        <f t="shared" si="1"/>
        <v>94.472399999999993</v>
      </c>
      <c r="J34" s="18"/>
    </row>
    <row r="35" spans="1:11" ht="90" hidden="1" x14ac:dyDescent="0.25">
      <c r="A35" s="54">
        <v>34</v>
      </c>
      <c r="B35" s="39" t="s">
        <v>366</v>
      </c>
      <c r="C35" s="41">
        <v>6000</v>
      </c>
      <c r="D35" s="41"/>
      <c r="E35" s="48">
        <f t="shared" si="0"/>
        <v>6000</v>
      </c>
      <c r="F35" s="49">
        <f t="shared" si="9"/>
        <v>0</v>
      </c>
      <c r="G35" s="33">
        <f t="shared" si="2"/>
        <v>0</v>
      </c>
      <c r="I35">
        <f t="shared" si="1"/>
        <v>0</v>
      </c>
      <c r="J35" s="18">
        <v>3000</v>
      </c>
      <c r="K35">
        <f t="shared" ref="K35:K38" si="10">C35*65/100</f>
        <v>3900</v>
      </c>
    </row>
    <row r="36" spans="1:11" ht="108" hidden="1" x14ac:dyDescent="0.25">
      <c r="A36" s="54">
        <v>35</v>
      </c>
      <c r="B36" s="39" t="s">
        <v>367</v>
      </c>
      <c r="C36" s="41">
        <v>8673</v>
      </c>
      <c r="D36" s="41"/>
      <c r="E36" s="48">
        <f t="shared" si="0"/>
        <v>8673</v>
      </c>
      <c r="F36" s="49">
        <f t="shared" si="9"/>
        <v>0</v>
      </c>
      <c r="G36" s="33">
        <f t="shared" si="2"/>
        <v>0</v>
      </c>
      <c r="I36">
        <f t="shared" si="1"/>
        <v>0</v>
      </c>
      <c r="J36" s="18">
        <v>3000</v>
      </c>
      <c r="K36">
        <f t="shared" si="10"/>
        <v>5637.45</v>
      </c>
    </row>
    <row r="37" spans="1:11" ht="108" hidden="1" x14ac:dyDescent="0.25">
      <c r="A37" s="54">
        <v>36</v>
      </c>
      <c r="B37" s="39" t="s">
        <v>368</v>
      </c>
      <c r="C37" s="41">
        <v>9465</v>
      </c>
      <c r="D37" s="41"/>
      <c r="E37" s="48">
        <f t="shared" si="0"/>
        <v>9465</v>
      </c>
      <c r="F37" s="49">
        <f t="shared" si="9"/>
        <v>0</v>
      </c>
      <c r="G37" s="33">
        <f t="shared" si="2"/>
        <v>0</v>
      </c>
      <c r="I37">
        <f t="shared" si="1"/>
        <v>0</v>
      </c>
      <c r="J37" s="18">
        <v>4000</v>
      </c>
      <c r="K37">
        <f t="shared" si="10"/>
        <v>6152.25</v>
      </c>
    </row>
    <row r="38" spans="1:11" ht="126" hidden="1" x14ac:dyDescent="0.25">
      <c r="A38" s="54">
        <v>37</v>
      </c>
      <c r="B38" s="39" t="s">
        <v>369</v>
      </c>
      <c r="C38" s="41">
        <v>13000</v>
      </c>
      <c r="D38" s="41"/>
      <c r="E38" s="48">
        <f t="shared" si="0"/>
        <v>13000</v>
      </c>
      <c r="F38" s="49">
        <f t="shared" si="9"/>
        <v>0</v>
      </c>
      <c r="G38" s="33">
        <f t="shared" si="2"/>
        <v>0</v>
      </c>
      <c r="I38">
        <f t="shared" si="1"/>
        <v>0</v>
      </c>
      <c r="J38" s="18">
        <v>3000</v>
      </c>
      <c r="K38">
        <f t="shared" si="10"/>
        <v>8450</v>
      </c>
    </row>
    <row r="39" spans="1:11" ht="90" hidden="1" x14ac:dyDescent="0.25">
      <c r="A39" s="53">
        <v>38</v>
      </c>
      <c r="B39" s="38" t="s">
        <v>370</v>
      </c>
      <c r="C39" s="40">
        <v>15000</v>
      </c>
      <c r="D39" s="40">
        <v>9490</v>
      </c>
      <c r="E39" s="46">
        <f t="shared" si="0"/>
        <v>5510</v>
      </c>
      <c r="F39" s="47">
        <f t="shared" si="9"/>
        <v>9490</v>
      </c>
      <c r="G39">
        <f t="shared" si="2"/>
        <v>63.266666666666666</v>
      </c>
      <c r="H39" s="59">
        <f>F39+6595</f>
        <v>16085</v>
      </c>
      <c r="I39">
        <f t="shared" si="1"/>
        <v>63.266666666666666</v>
      </c>
      <c r="J39" s="18"/>
    </row>
    <row r="40" spans="1:11" ht="90" hidden="1" x14ac:dyDescent="0.25">
      <c r="A40" s="53">
        <v>39</v>
      </c>
      <c r="B40" s="38" t="s">
        <v>371</v>
      </c>
      <c r="C40" s="40">
        <v>13500</v>
      </c>
      <c r="D40" s="40">
        <v>6380</v>
      </c>
      <c r="E40" s="46">
        <f t="shared" si="0"/>
        <v>7120</v>
      </c>
      <c r="F40" s="47">
        <f t="shared" si="9"/>
        <v>6380</v>
      </c>
      <c r="G40">
        <f t="shared" si="2"/>
        <v>47.25925925925926</v>
      </c>
      <c r="I40">
        <f t="shared" si="1"/>
        <v>47.25925925925926</v>
      </c>
      <c r="J40" s="18">
        <v>2000</v>
      </c>
      <c r="K40">
        <f>C40*65/100</f>
        <v>8775</v>
      </c>
    </row>
    <row r="41" spans="1:11" ht="144" x14ac:dyDescent="0.25">
      <c r="A41" s="53">
        <v>40</v>
      </c>
      <c r="B41" s="38" t="s">
        <v>372</v>
      </c>
      <c r="C41" s="40">
        <v>7200</v>
      </c>
      <c r="D41" s="40">
        <v>4835</v>
      </c>
      <c r="E41" s="46">
        <f t="shared" si="0"/>
        <v>2365</v>
      </c>
      <c r="F41" s="47">
        <f t="shared" si="9"/>
        <v>4835</v>
      </c>
      <c r="G41">
        <f t="shared" si="2"/>
        <v>67.152777777777771</v>
      </c>
      <c r="I41">
        <f t="shared" si="1"/>
        <v>67.152777777777771</v>
      </c>
      <c r="J41" s="18"/>
    </row>
    <row r="42" spans="1:11" ht="72" x14ac:dyDescent="0.25">
      <c r="A42" s="53">
        <v>41</v>
      </c>
      <c r="B42" s="38" t="s">
        <v>373</v>
      </c>
      <c r="C42" s="40">
        <v>6000</v>
      </c>
      <c r="D42" s="40">
        <v>4143</v>
      </c>
      <c r="E42" s="46">
        <f t="shared" si="0"/>
        <v>1857</v>
      </c>
      <c r="F42" s="47">
        <v>4143</v>
      </c>
      <c r="G42">
        <f t="shared" si="2"/>
        <v>69.05</v>
      </c>
      <c r="I42">
        <f t="shared" si="1"/>
        <v>69.05</v>
      </c>
      <c r="J42" s="18"/>
    </row>
    <row r="43" spans="1:11" ht="90" x14ac:dyDescent="0.25">
      <c r="A43" s="53">
        <v>42</v>
      </c>
      <c r="B43" s="38" t="s">
        <v>374</v>
      </c>
      <c r="C43" s="40">
        <v>7500</v>
      </c>
      <c r="D43" s="40">
        <v>5549.21</v>
      </c>
      <c r="E43" s="46">
        <f t="shared" si="0"/>
        <v>1950.79</v>
      </c>
      <c r="F43" s="47">
        <f t="shared" si="9"/>
        <v>5549.21</v>
      </c>
      <c r="G43">
        <f t="shared" si="2"/>
        <v>73.989466666666672</v>
      </c>
      <c r="I43">
        <f t="shared" si="1"/>
        <v>73.989466666666672</v>
      </c>
      <c r="J43" s="18"/>
    </row>
    <row r="44" spans="1:11" ht="90" x14ac:dyDescent="0.25">
      <c r="A44" s="54">
        <v>43</v>
      </c>
      <c r="B44" s="39" t="s">
        <v>375</v>
      </c>
      <c r="C44" s="41">
        <v>5000</v>
      </c>
      <c r="D44" s="41"/>
      <c r="E44" s="48">
        <f t="shared" si="0"/>
        <v>5000</v>
      </c>
      <c r="F44" s="49">
        <v>3500</v>
      </c>
      <c r="G44" s="33">
        <f t="shared" si="2"/>
        <v>70</v>
      </c>
      <c r="H44" s="58" t="s">
        <v>396</v>
      </c>
      <c r="I44">
        <f t="shared" si="1"/>
        <v>70</v>
      </c>
      <c r="J44" s="18"/>
    </row>
    <row r="45" spans="1:11" ht="108" x14ac:dyDescent="0.25">
      <c r="A45" s="54">
        <v>44</v>
      </c>
      <c r="B45" s="39" t="s">
        <v>376</v>
      </c>
      <c r="C45" s="41">
        <v>9000</v>
      </c>
      <c r="D45" s="41"/>
      <c r="E45" s="48">
        <f t="shared" si="0"/>
        <v>9000</v>
      </c>
      <c r="F45" s="49">
        <v>6500</v>
      </c>
      <c r="G45" s="33">
        <f t="shared" si="2"/>
        <v>72.222222222222229</v>
      </c>
      <c r="H45" s="58" t="s">
        <v>396</v>
      </c>
      <c r="I45">
        <f t="shared" si="1"/>
        <v>72.222222222222229</v>
      </c>
      <c r="J45" s="18"/>
    </row>
    <row r="46" spans="1:11" ht="108" x14ac:dyDescent="0.25">
      <c r="A46" s="53">
        <v>45</v>
      </c>
      <c r="B46" s="38" t="s">
        <v>377</v>
      </c>
      <c r="C46" s="40">
        <v>8000</v>
      </c>
      <c r="D46" s="40">
        <v>8427</v>
      </c>
      <c r="E46" s="46">
        <f t="shared" si="0"/>
        <v>-427</v>
      </c>
      <c r="F46" s="47">
        <v>8000</v>
      </c>
      <c r="G46">
        <f t="shared" si="2"/>
        <v>100</v>
      </c>
      <c r="I46">
        <f t="shared" si="1"/>
        <v>100</v>
      </c>
      <c r="J46" s="18"/>
    </row>
    <row r="47" spans="1:11" ht="162" hidden="1" x14ac:dyDescent="0.25">
      <c r="A47" s="54">
        <v>46</v>
      </c>
      <c r="B47" s="39" t="s">
        <v>378</v>
      </c>
      <c r="C47" s="41">
        <v>7500</v>
      </c>
      <c r="D47" s="41"/>
      <c r="E47" s="48">
        <f t="shared" si="0"/>
        <v>7500</v>
      </c>
      <c r="F47" s="49">
        <f>D47</f>
        <v>0</v>
      </c>
      <c r="G47" s="33">
        <f t="shared" si="2"/>
        <v>0</v>
      </c>
      <c r="I47">
        <f t="shared" si="1"/>
        <v>0</v>
      </c>
      <c r="J47" s="18">
        <v>3000</v>
      </c>
      <c r="K47">
        <f t="shared" ref="K47:K48" si="11">C47*65/100</f>
        <v>4875</v>
      </c>
    </row>
    <row r="48" spans="1:11" ht="162" hidden="1" x14ac:dyDescent="0.25">
      <c r="A48" s="53">
        <v>47</v>
      </c>
      <c r="B48" s="38" t="s">
        <v>379</v>
      </c>
      <c r="C48" s="40">
        <v>15000</v>
      </c>
      <c r="D48" s="40">
        <v>3035</v>
      </c>
      <c r="E48" s="46">
        <f t="shared" si="0"/>
        <v>11965</v>
      </c>
      <c r="F48" s="47">
        <f>D48</f>
        <v>3035</v>
      </c>
      <c r="G48">
        <f t="shared" si="2"/>
        <v>20.233333333333334</v>
      </c>
      <c r="I48">
        <f t="shared" si="1"/>
        <v>20.233333333333334</v>
      </c>
      <c r="J48" s="18"/>
      <c r="K48">
        <f t="shared" si="11"/>
        <v>9750</v>
      </c>
    </row>
    <row r="49" spans="1:11" ht="108" x14ac:dyDescent="0.25">
      <c r="A49" s="53">
        <v>48</v>
      </c>
      <c r="B49" s="38" t="s">
        <v>380</v>
      </c>
      <c r="C49" s="40">
        <v>6000</v>
      </c>
      <c r="D49" s="40">
        <v>13130</v>
      </c>
      <c r="E49" s="46">
        <f t="shared" si="0"/>
        <v>-7130</v>
      </c>
      <c r="F49" s="47">
        <v>6000</v>
      </c>
      <c r="G49">
        <f t="shared" si="2"/>
        <v>100</v>
      </c>
      <c r="I49">
        <f t="shared" si="1"/>
        <v>100</v>
      </c>
      <c r="J49" s="18"/>
    </row>
    <row r="50" spans="1:11" ht="90" hidden="1" x14ac:dyDescent="0.25">
      <c r="A50" s="54">
        <v>49</v>
      </c>
      <c r="B50" s="39" t="s">
        <v>381</v>
      </c>
      <c r="C50" s="41">
        <v>15000</v>
      </c>
      <c r="D50" s="41"/>
      <c r="E50" s="48">
        <f t="shared" si="0"/>
        <v>15000</v>
      </c>
      <c r="F50" s="49">
        <v>6000</v>
      </c>
      <c r="G50" s="33">
        <f t="shared" si="2"/>
        <v>40</v>
      </c>
      <c r="H50" s="58" t="s">
        <v>397</v>
      </c>
      <c r="I50">
        <f t="shared" si="1"/>
        <v>40</v>
      </c>
      <c r="J50" s="18">
        <v>2000</v>
      </c>
      <c r="K50">
        <f>C50*65/100</f>
        <v>9750</v>
      </c>
    </row>
    <row r="51" spans="1:11" ht="144" x14ac:dyDescent="0.25">
      <c r="A51" s="53">
        <v>50</v>
      </c>
      <c r="B51" s="38" t="s">
        <v>382</v>
      </c>
      <c r="C51" s="40">
        <v>15000</v>
      </c>
      <c r="D51" s="40">
        <v>14700</v>
      </c>
      <c r="E51" s="46">
        <f t="shared" si="0"/>
        <v>300</v>
      </c>
      <c r="F51" s="47">
        <f t="shared" ref="F51:F56" si="12">D51</f>
        <v>14700</v>
      </c>
      <c r="G51">
        <f t="shared" si="2"/>
        <v>98</v>
      </c>
      <c r="I51">
        <f t="shared" si="1"/>
        <v>98</v>
      </c>
      <c r="J51" s="18"/>
    </row>
    <row r="52" spans="1:11" ht="90" hidden="1" x14ac:dyDescent="0.25">
      <c r="A52" s="53">
        <v>51</v>
      </c>
      <c r="B52" s="38" t="s">
        <v>383</v>
      </c>
      <c r="C52" s="40">
        <v>13000</v>
      </c>
      <c r="D52" s="40">
        <v>7228.5</v>
      </c>
      <c r="E52" s="46">
        <f t="shared" si="0"/>
        <v>5771.5</v>
      </c>
      <c r="F52" s="47">
        <f t="shared" si="12"/>
        <v>7228.5</v>
      </c>
      <c r="G52">
        <f t="shared" si="2"/>
        <v>55.603846153846156</v>
      </c>
      <c r="I52">
        <f t="shared" si="1"/>
        <v>55.603846153846156</v>
      </c>
      <c r="J52" s="18"/>
      <c r="K52">
        <f>C52*65/100</f>
        <v>8450</v>
      </c>
    </row>
    <row r="53" spans="1:11" ht="90" hidden="1" x14ac:dyDescent="0.25">
      <c r="A53" s="54">
        <v>52</v>
      </c>
      <c r="B53" s="39" t="s">
        <v>384</v>
      </c>
      <c r="C53" s="41">
        <v>7366.4</v>
      </c>
      <c r="D53" s="41"/>
      <c r="E53" s="48">
        <f t="shared" si="0"/>
        <v>7366.4</v>
      </c>
      <c r="F53" s="49">
        <f t="shared" si="12"/>
        <v>0</v>
      </c>
      <c r="G53" s="33">
        <f t="shared" si="2"/>
        <v>0</v>
      </c>
      <c r="I53">
        <f t="shared" si="1"/>
        <v>0</v>
      </c>
      <c r="J53" s="18"/>
      <c r="K53">
        <f>C53*65/100</f>
        <v>4788.16</v>
      </c>
    </row>
    <row r="54" spans="1:11" ht="90" x14ac:dyDescent="0.25">
      <c r="A54" s="53">
        <v>53</v>
      </c>
      <c r="B54" s="38" t="s">
        <v>385</v>
      </c>
      <c r="C54" s="40">
        <v>6880</v>
      </c>
      <c r="D54" s="40">
        <v>6260</v>
      </c>
      <c r="E54" s="46">
        <f t="shared" si="0"/>
        <v>620</v>
      </c>
      <c r="F54" s="47">
        <f t="shared" si="12"/>
        <v>6260</v>
      </c>
      <c r="G54">
        <f t="shared" si="2"/>
        <v>90.988372093023258</v>
      </c>
      <c r="I54">
        <f t="shared" si="1"/>
        <v>90.988372093023258</v>
      </c>
      <c r="J54" s="18"/>
    </row>
    <row r="55" spans="1:11" ht="108" hidden="1" x14ac:dyDescent="0.25">
      <c r="A55" s="53">
        <v>54</v>
      </c>
      <c r="B55" s="38" t="s">
        <v>386</v>
      </c>
      <c r="C55" s="40">
        <v>6800</v>
      </c>
      <c r="D55" s="40">
        <v>1920</v>
      </c>
      <c r="E55" s="46">
        <f t="shared" si="0"/>
        <v>4880</v>
      </c>
      <c r="F55" s="47">
        <f t="shared" si="12"/>
        <v>1920</v>
      </c>
      <c r="G55">
        <f t="shared" si="2"/>
        <v>28.235294117647058</v>
      </c>
      <c r="I55">
        <f t="shared" si="1"/>
        <v>28.235294117647058</v>
      </c>
      <c r="J55" s="18">
        <v>2000</v>
      </c>
      <c r="K55">
        <f t="shared" ref="K55:K56" si="13">C55*65/100</f>
        <v>4420</v>
      </c>
    </row>
    <row r="56" spans="1:11" ht="108" hidden="1" x14ac:dyDescent="0.25">
      <c r="A56" s="53">
        <v>55</v>
      </c>
      <c r="B56" s="38" t="s">
        <v>387</v>
      </c>
      <c r="C56" s="40">
        <v>8000</v>
      </c>
      <c r="D56" s="40">
        <v>1995</v>
      </c>
      <c r="E56" s="46">
        <f t="shared" si="0"/>
        <v>6005</v>
      </c>
      <c r="F56" s="47">
        <f t="shared" si="12"/>
        <v>1995</v>
      </c>
      <c r="G56">
        <f t="shared" si="2"/>
        <v>24.9375</v>
      </c>
      <c r="I56">
        <f t="shared" si="1"/>
        <v>24.9375</v>
      </c>
      <c r="J56" s="18">
        <v>3000</v>
      </c>
      <c r="K56">
        <f t="shared" si="13"/>
        <v>5200</v>
      </c>
    </row>
    <row r="57" spans="1:11" hidden="1" x14ac:dyDescent="0.3">
      <c r="D57" s="52"/>
      <c r="H57" s="59"/>
      <c r="J57" s="17">
        <f>SUM(J2:J56)</f>
        <v>76000</v>
      </c>
    </row>
  </sheetData>
  <autoFilter ref="A1:K57" xr:uid="{F955F599-3D70-432A-8EC5-9856F24BB459}">
    <filterColumn colId="6">
      <filters>
        <filter val="100"/>
        <filter val="67,15277778"/>
        <filter val="67,8"/>
        <filter val="69,05"/>
        <filter val="70"/>
        <filter val="72,22222222"/>
        <filter val="73,98946667"/>
        <filter val="82,57408333"/>
        <filter val="84,25"/>
        <filter val="90,98837209"/>
        <filter val="94,4724"/>
        <filter val="98"/>
      </filters>
    </filterColumn>
  </autoFilter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9DDF-FA70-47C8-A1C4-7A202055629C}">
  <dimension ref="A1:D9"/>
  <sheetViews>
    <sheetView workbookViewId="0">
      <selection activeCell="B4" sqref="B4"/>
    </sheetView>
  </sheetViews>
  <sheetFormatPr defaultRowHeight="15" x14ac:dyDescent="0.25"/>
  <cols>
    <col min="1" max="1" width="23" bestFit="1" customWidth="1"/>
    <col min="2" max="2" width="10.140625" bestFit="1" customWidth="1"/>
    <col min="3" max="3" width="30" bestFit="1" customWidth="1"/>
    <col min="4" max="4" width="10" bestFit="1" customWidth="1"/>
  </cols>
  <sheetData>
    <row r="1" spans="1:4" x14ac:dyDescent="0.25">
      <c r="A1" t="s">
        <v>229</v>
      </c>
      <c r="B1" s="1">
        <v>250947.69</v>
      </c>
      <c r="C1" t="s">
        <v>237</v>
      </c>
      <c r="D1">
        <v>321573</v>
      </c>
    </row>
    <row r="2" spans="1:4" x14ac:dyDescent="0.25">
      <c r="A2" t="s">
        <v>230</v>
      </c>
      <c r="B2">
        <v>6493.95</v>
      </c>
      <c r="C2" t="s">
        <v>238</v>
      </c>
      <c r="D2">
        <v>10000</v>
      </c>
    </row>
    <row r="3" spans="1:4" x14ac:dyDescent="0.25">
      <c r="A3" t="s">
        <v>231</v>
      </c>
      <c r="B3">
        <v>905</v>
      </c>
      <c r="C3" t="s">
        <v>239</v>
      </c>
      <c r="D3">
        <v>21268.28</v>
      </c>
    </row>
    <row r="4" spans="1:4" x14ac:dyDescent="0.25">
      <c r="A4" s="9" t="s">
        <v>242</v>
      </c>
      <c r="B4" s="14">
        <f>SUM(B1:B3)</f>
        <v>258346.64</v>
      </c>
      <c r="C4" t="s">
        <v>240</v>
      </c>
      <c r="D4">
        <v>13410.36</v>
      </c>
    </row>
    <row r="5" spans="1:4" x14ac:dyDescent="0.25">
      <c r="A5" t="s">
        <v>232</v>
      </c>
      <c r="B5">
        <v>23000</v>
      </c>
    </row>
    <row r="6" spans="1:4" x14ac:dyDescent="0.25">
      <c r="A6" t="s">
        <v>233</v>
      </c>
      <c r="B6">
        <v>4450</v>
      </c>
    </row>
    <row r="7" spans="1:4" x14ac:dyDescent="0.25">
      <c r="A7" t="s">
        <v>234</v>
      </c>
      <c r="B7">
        <v>455</v>
      </c>
    </row>
    <row r="8" spans="1:4" x14ac:dyDescent="0.25">
      <c r="A8" t="s">
        <v>235</v>
      </c>
      <c r="B8">
        <v>80000</v>
      </c>
    </row>
    <row r="9" spans="1:4" x14ac:dyDescent="0.25">
      <c r="A9" s="9" t="s">
        <v>236</v>
      </c>
      <c r="B9" s="14">
        <f>SUM(B4:B8)</f>
        <v>366251.64</v>
      </c>
      <c r="C9" s="9" t="s">
        <v>241</v>
      </c>
      <c r="D9" s="9">
        <f>SUM(D1:D8)</f>
        <v>366251.64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5DC-E22E-43C8-8CDE-3A4D89CC26A8}">
  <dimension ref="A1:L14"/>
  <sheetViews>
    <sheetView workbookViewId="0">
      <selection activeCell="D12" sqref="D12:K14"/>
    </sheetView>
  </sheetViews>
  <sheetFormatPr defaultRowHeight="15" x14ac:dyDescent="0.25"/>
  <cols>
    <col min="1" max="1" width="23" bestFit="1" customWidth="1"/>
    <col min="4" max="4" width="36.5703125" bestFit="1" customWidth="1"/>
    <col min="6" max="10" width="0" hidden="1" customWidth="1"/>
    <col min="12" max="12" width="19.85546875" bestFit="1" customWidth="1"/>
  </cols>
  <sheetData>
    <row r="1" spans="1:12" x14ac:dyDescent="0.25">
      <c r="A1" t="s">
        <v>33</v>
      </c>
      <c r="B1" t="s">
        <v>247</v>
      </c>
      <c r="C1" t="s">
        <v>248</v>
      </c>
      <c r="D1" t="s">
        <v>249</v>
      </c>
      <c r="E1" t="s">
        <v>250</v>
      </c>
      <c r="F1" t="s">
        <v>251</v>
      </c>
      <c r="I1" s="17"/>
      <c r="K1" s="2" t="s">
        <v>251</v>
      </c>
      <c r="L1" s="2" t="s">
        <v>252</v>
      </c>
    </row>
    <row r="2" spans="1:12" x14ac:dyDescent="0.25">
      <c r="A2" s="2" t="s">
        <v>60</v>
      </c>
      <c r="B2" s="2" t="s">
        <v>61</v>
      </c>
      <c r="C2" s="2">
        <v>17</v>
      </c>
      <c r="D2" s="2" t="s">
        <v>105</v>
      </c>
      <c r="E2" s="2" t="s">
        <v>3</v>
      </c>
      <c r="F2" s="3">
        <v>2110</v>
      </c>
      <c r="H2">
        <v>1000</v>
      </c>
      <c r="I2" s="17">
        <f>SUM(F2,-H2,)</f>
        <v>1110</v>
      </c>
      <c r="K2" s="2">
        <v>2110</v>
      </c>
      <c r="L2" s="2"/>
    </row>
    <row r="3" spans="1:12" x14ac:dyDescent="0.25">
      <c r="A3" s="2" t="s">
        <v>60</v>
      </c>
      <c r="B3" s="2" t="s">
        <v>61</v>
      </c>
      <c r="C3" s="2">
        <v>21</v>
      </c>
      <c r="D3" s="2" t="s">
        <v>44</v>
      </c>
      <c r="E3" s="2" t="s">
        <v>3</v>
      </c>
      <c r="F3" s="3">
        <v>2110</v>
      </c>
      <c r="G3" s="1">
        <f>SUM(F2:F3)</f>
        <v>4220</v>
      </c>
      <c r="I3" s="17">
        <v>2110</v>
      </c>
      <c r="J3" s="17">
        <f>SUM(I2:I3)</f>
        <v>3220</v>
      </c>
      <c r="K3" s="2">
        <v>2110</v>
      </c>
      <c r="L3" s="2">
        <f>SUM(K2:K3)</f>
        <v>4220</v>
      </c>
    </row>
    <row r="4" spans="1:12" x14ac:dyDescent="0.25">
      <c r="A4" s="4" t="s">
        <v>193</v>
      </c>
      <c r="B4" s="2" t="s">
        <v>61</v>
      </c>
      <c r="C4" s="2">
        <v>17</v>
      </c>
      <c r="D4" s="2" t="s">
        <v>105</v>
      </c>
      <c r="E4" s="2" t="s">
        <v>3</v>
      </c>
      <c r="F4" s="3">
        <v>1376</v>
      </c>
      <c r="H4">
        <v>1000</v>
      </c>
      <c r="I4" s="17">
        <f>SUM(F4,-H4,)</f>
        <v>376</v>
      </c>
      <c r="K4" s="2">
        <v>1376</v>
      </c>
      <c r="L4" s="2"/>
    </row>
    <row r="5" spans="1:12" x14ac:dyDescent="0.25">
      <c r="A5" s="4" t="s">
        <v>193</v>
      </c>
      <c r="B5" s="2" t="s">
        <v>61</v>
      </c>
      <c r="C5" s="2">
        <v>21</v>
      </c>
      <c r="D5" s="2" t="s">
        <v>44</v>
      </c>
      <c r="E5" s="2" t="s">
        <v>3</v>
      </c>
      <c r="F5" s="3">
        <v>1376</v>
      </c>
      <c r="G5" s="1">
        <f>SUM(F4:F5)</f>
        <v>2752</v>
      </c>
      <c r="I5" s="17">
        <v>1376</v>
      </c>
      <c r="J5" s="17">
        <f>SUM(I4:I5)</f>
        <v>1752</v>
      </c>
      <c r="K5" s="2">
        <v>1376</v>
      </c>
      <c r="L5" s="2">
        <f>SUM(K4:K5)</f>
        <v>2752</v>
      </c>
    </row>
    <row r="6" spans="1:12" x14ac:dyDescent="0.25">
      <c r="A6" s="4" t="s">
        <v>226</v>
      </c>
      <c r="B6" s="2" t="s">
        <v>61</v>
      </c>
      <c r="C6" s="2">
        <v>17</v>
      </c>
      <c r="D6" s="2" t="s">
        <v>105</v>
      </c>
      <c r="E6" s="2" t="s">
        <v>3</v>
      </c>
      <c r="F6" s="3">
        <v>5000</v>
      </c>
      <c r="H6">
        <v>2900</v>
      </c>
      <c r="I6" s="17">
        <f>SUM(F6,-H6,)</f>
        <v>2100</v>
      </c>
      <c r="K6" s="2">
        <v>1000</v>
      </c>
      <c r="L6" s="2"/>
    </row>
    <row r="7" spans="1:12" x14ac:dyDescent="0.25">
      <c r="A7" s="4" t="s">
        <v>226</v>
      </c>
      <c r="B7" s="2" t="s">
        <v>61</v>
      </c>
      <c r="C7" s="2">
        <v>21</v>
      </c>
      <c r="D7" s="2" t="s">
        <v>44</v>
      </c>
      <c r="E7" s="2" t="s">
        <v>3</v>
      </c>
      <c r="F7" s="3">
        <v>5000</v>
      </c>
      <c r="G7" s="1">
        <f>SUM(F6:F7)</f>
        <v>10000</v>
      </c>
      <c r="I7" s="17">
        <v>5000</v>
      </c>
      <c r="J7" s="17">
        <f>SUM(I6:I7)</f>
        <v>7100</v>
      </c>
      <c r="K7" s="2">
        <v>9000</v>
      </c>
      <c r="L7" s="2">
        <f>SUM(K6:K7)</f>
        <v>10000</v>
      </c>
    </row>
    <row r="8" spans="1:12" x14ac:dyDescent="0.25">
      <c r="A8" s="2" t="s">
        <v>141</v>
      </c>
      <c r="B8" s="2" t="s">
        <v>61</v>
      </c>
      <c r="C8" s="2">
        <v>17</v>
      </c>
      <c r="D8" s="2" t="s">
        <v>105</v>
      </c>
      <c r="E8" s="2" t="s">
        <v>3</v>
      </c>
      <c r="F8" s="3">
        <v>162.16999999999999</v>
      </c>
      <c r="H8">
        <v>100</v>
      </c>
      <c r="I8" s="17">
        <f>SUM(F8,-H8,)</f>
        <v>62.169999999999987</v>
      </c>
      <c r="K8" s="2">
        <v>162.16999999999999</v>
      </c>
      <c r="L8" s="2"/>
    </row>
    <row r="9" spans="1:12" x14ac:dyDescent="0.25">
      <c r="A9" s="2" t="s">
        <v>141</v>
      </c>
      <c r="B9" s="2" t="s">
        <v>61</v>
      </c>
      <c r="C9" s="2">
        <v>21</v>
      </c>
      <c r="D9" s="2" t="s">
        <v>44</v>
      </c>
      <c r="E9" s="2" t="s">
        <v>3</v>
      </c>
      <c r="F9" s="3">
        <v>162.16999999999999</v>
      </c>
      <c r="G9" s="1">
        <f>SUM(F8:F9)</f>
        <v>324.33999999999997</v>
      </c>
      <c r="I9" s="17">
        <v>162.16999999999999</v>
      </c>
      <c r="J9" s="17">
        <f>SUM(I8:I9)</f>
        <v>224.33999999999997</v>
      </c>
      <c r="K9" s="18">
        <v>162.16999999999999</v>
      </c>
      <c r="L9" s="2">
        <f>SUM(K8:K9)</f>
        <v>324.33999999999997</v>
      </c>
    </row>
    <row r="10" spans="1:12" x14ac:dyDescent="0.25">
      <c r="F10" s="1">
        <f>SUM(F2:F9)</f>
        <v>17296.339999999997</v>
      </c>
      <c r="G10" s="1">
        <f>SUM(G9,G7,G5,G3)</f>
        <v>17296.34</v>
      </c>
      <c r="H10">
        <f>SUM(H1:H9)</f>
        <v>5000</v>
      </c>
      <c r="I10" s="1">
        <f>SUM(I2:I9)</f>
        <v>12296.34</v>
      </c>
      <c r="J10">
        <f>SUM(H10:I10)</f>
        <v>17296.34</v>
      </c>
      <c r="K10" s="7">
        <f>SUM(K2:K9)</f>
        <v>17296.339999999997</v>
      </c>
      <c r="L10" s="7">
        <f>SUM(L9,L7,L5,L3)</f>
        <v>17296.34</v>
      </c>
    </row>
    <row r="12" spans="1:12" x14ac:dyDescent="0.25">
      <c r="D12" s="7" t="s">
        <v>253</v>
      </c>
      <c r="E12" s="7"/>
      <c r="F12" s="7"/>
      <c r="G12" s="7"/>
      <c r="H12" s="7"/>
      <c r="I12" s="7"/>
      <c r="J12" s="7"/>
      <c r="K12" s="7">
        <v>12648.17</v>
      </c>
    </row>
    <row r="13" spans="1:12" x14ac:dyDescent="0.25">
      <c r="D13" s="7" t="s">
        <v>254</v>
      </c>
      <c r="E13" s="7"/>
      <c r="F13" s="7"/>
      <c r="G13" s="7"/>
      <c r="H13" s="7"/>
      <c r="I13" s="7"/>
      <c r="J13" s="7"/>
      <c r="K13" s="7">
        <v>4648.17</v>
      </c>
    </row>
    <row r="14" spans="1:12" x14ac:dyDescent="0.25">
      <c r="D14" s="2"/>
      <c r="E14" s="2"/>
      <c r="F14" s="2"/>
      <c r="G14" s="2"/>
      <c r="H14" s="2"/>
      <c r="I14" s="2"/>
      <c r="J14" s="2"/>
      <c r="K14" s="2">
        <f>SUM(K12:K13)</f>
        <v>17296.34</v>
      </c>
    </row>
  </sheetData>
  <autoFilter ref="A1:L14" xr:uid="{24A555DC-E22E-43C8-8CDE-3A4D89CC26A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qdf 2024</vt:lpstr>
      <vt:lpstr>elenco progetti</vt:lpstr>
      <vt:lpstr>qdf 2023</vt:lpstr>
      <vt:lpstr>chieri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Favaro Claudia</dc:creator>
  <cp:lastModifiedBy>Favaro Claudia</cp:lastModifiedBy>
  <cp:lastPrinted>2024-06-25T06:20:21Z</cp:lastPrinted>
  <dcterms:created xsi:type="dcterms:W3CDTF">2024-04-05T11:22:06Z</dcterms:created>
  <dcterms:modified xsi:type="dcterms:W3CDTF">2024-07-17T08:44:11Z</dcterms:modified>
</cp:coreProperties>
</file>